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nduchpavel\Downloads\"/>
    </mc:Choice>
  </mc:AlternateContent>
  <bookViews>
    <workbookView xWindow="0" yWindow="0" windowWidth="28800" windowHeight="1230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Pol'!$A$1:$U$256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46" i="12" l="1"/>
  <c r="F39" i="1" s="1"/>
  <c r="F9" i="12"/>
  <c r="G9" i="12" s="1"/>
  <c r="I9" i="12"/>
  <c r="I8" i="12" s="1"/>
  <c r="K9" i="12"/>
  <c r="O9" i="12"/>
  <c r="Q9" i="12"/>
  <c r="U9" i="12"/>
  <c r="U8" i="12" s="1"/>
  <c r="F17" i="12"/>
  <c r="G17" i="12" s="1"/>
  <c r="M17" i="12" s="1"/>
  <c r="I17" i="12"/>
  <c r="K17" i="12"/>
  <c r="O17" i="12"/>
  <c r="Q17" i="12"/>
  <c r="U17" i="12"/>
  <c r="F19" i="12"/>
  <c r="G19" i="12" s="1"/>
  <c r="M19" i="12" s="1"/>
  <c r="I19" i="12"/>
  <c r="K19" i="12"/>
  <c r="O19" i="12"/>
  <c r="Q19" i="12"/>
  <c r="U19" i="12"/>
  <c r="F28" i="12"/>
  <c r="G28" i="12" s="1"/>
  <c r="I28" i="12"/>
  <c r="I27" i="12" s="1"/>
  <c r="K28" i="12"/>
  <c r="K27" i="12" s="1"/>
  <c r="O28" i="12"/>
  <c r="O27" i="12" s="1"/>
  <c r="Q28" i="12"/>
  <c r="Q27" i="12" s="1"/>
  <c r="U28" i="12"/>
  <c r="U27" i="12" s="1"/>
  <c r="F35" i="12"/>
  <c r="G35" i="12" s="1"/>
  <c r="M35" i="12" s="1"/>
  <c r="M34" i="12" s="1"/>
  <c r="I35" i="12"/>
  <c r="I34" i="12" s="1"/>
  <c r="K35" i="12"/>
  <c r="K34" i="12" s="1"/>
  <c r="O35" i="12"/>
  <c r="O34" i="12" s="1"/>
  <c r="Q35" i="12"/>
  <c r="Q34" i="12" s="1"/>
  <c r="U35" i="12"/>
  <c r="U34" i="12" s="1"/>
  <c r="F42" i="12"/>
  <c r="G42" i="12" s="1"/>
  <c r="M42" i="12" s="1"/>
  <c r="I42" i="12"/>
  <c r="K42" i="12"/>
  <c r="O42" i="12"/>
  <c r="Q42" i="12"/>
  <c r="U42" i="12"/>
  <c r="F47" i="12"/>
  <c r="G47" i="12"/>
  <c r="M47" i="12" s="1"/>
  <c r="I47" i="12"/>
  <c r="K47" i="12"/>
  <c r="O47" i="12"/>
  <c r="Q47" i="12"/>
  <c r="U47" i="12"/>
  <c r="F53" i="12"/>
  <c r="G53" i="12"/>
  <c r="M53" i="12" s="1"/>
  <c r="I53" i="12"/>
  <c r="K53" i="12"/>
  <c r="O53" i="12"/>
  <c r="Q53" i="12"/>
  <c r="U53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3" i="12"/>
  <c r="G63" i="12"/>
  <c r="G62" i="12" s="1"/>
  <c r="I51" i="1" s="1"/>
  <c r="I63" i="12"/>
  <c r="K63" i="12"/>
  <c r="O63" i="12"/>
  <c r="O62" i="12" s="1"/>
  <c r="Q63" i="12"/>
  <c r="Q62" i="12" s="1"/>
  <c r="U63" i="12"/>
  <c r="F66" i="12"/>
  <c r="G66" i="12"/>
  <c r="M66" i="12" s="1"/>
  <c r="I66" i="12"/>
  <c r="K66" i="12"/>
  <c r="O66" i="12"/>
  <c r="Q66" i="12"/>
  <c r="U66" i="12"/>
  <c r="F70" i="12"/>
  <c r="G70" i="12" s="1"/>
  <c r="I70" i="12"/>
  <c r="K70" i="12"/>
  <c r="O70" i="12"/>
  <c r="O69" i="12" s="1"/>
  <c r="Q70" i="12"/>
  <c r="Q69" i="12" s="1"/>
  <c r="U70" i="12"/>
  <c r="F71" i="12"/>
  <c r="G71" i="12" s="1"/>
  <c r="M71" i="12" s="1"/>
  <c r="I71" i="12"/>
  <c r="K71" i="12"/>
  <c r="O71" i="12"/>
  <c r="Q71" i="12"/>
  <c r="U71" i="12"/>
  <c r="F73" i="12"/>
  <c r="G73" i="12" s="1"/>
  <c r="M73" i="12" s="1"/>
  <c r="I73" i="12"/>
  <c r="K73" i="12"/>
  <c r="O73" i="12"/>
  <c r="Q73" i="12"/>
  <c r="U73" i="12"/>
  <c r="F84" i="12"/>
  <c r="G84" i="12" s="1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7" i="12"/>
  <c r="G87" i="12"/>
  <c r="M87" i="12" s="1"/>
  <c r="I87" i="12"/>
  <c r="K87" i="12"/>
  <c r="O87" i="12"/>
  <c r="Q87" i="12"/>
  <c r="U87" i="12"/>
  <c r="F93" i="12"/>
  <c r="G93" i="12" s="1"/>
  <c r="M93" i="12" s="1"/>
  <c r="I93" i="12"/>
  <c r="K93" i="12"/>
  <c r="O93" i="12"/>
  <c r="Q93" i="12"/>
  <c r="U93" i="12"/>
  <c r="F100" i="12"/>
  <c r="G100" i="12" s="1"/>
  <c r="M100" i="12" s="1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F103" i="12"/>
  <c r="G103" i="12"/>
  <c r="G102" i="12" s="1"/>
  <c r="I55" i="1" s="1"/>
  <c r="I103" i="12"/>
  <c r="I102" i="12" s="1"/>
  <c r="K103" i="12"/>
  <c r="K102" i="12" s="1"/>
  <c r="O103" i="12"/>
  <c r="O102" i="12" s="1"/>
  <c r="Q103" i="12"/>
  <c r="Q102" i="12" s="1"/>
  <c r="U103" i="12"/>
  <c r="U102" i="12" s="1"/>
  <c r="F117" i="12"/>
  <c r="G117" i="12" s="1"/>
  <c r="I117" i="12"/>
  <c r="I116" i="12" s="1"/>
  <c r="K117" i="12"/>
  <c r="K116" i="12" s="1"/>
  <c r="O117" i="12"/>
  <c r="O116" i="12" s="1"/>
  <c r="Q117" i="12"/>
  <c r="Q116" i="12" s="1"/>
  <c r="U117" i="12"/>
  <c r="U116" i="12" s="1"/>
  <c r="F121" i="12"/>
  <c r="G121" i="12"/>
  <c r="M121" i="12" s="1"/>
  <c r="I121" i="12"/>
  <c r="K121" i="12"/>
  <c r="O121" i="12"/>
  <c r="Q121" i="12"/>
  <c r="U121" i="12"/>
  <c r="F122" i="12"/>
  <c r="G122" i="12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6" i="12"/>
  <c r="G126" i="12"/>
  <c r="M126" i="12" s="1"/>
  <c r="I126" i="12"/>
  <c r="K126" i="12"/>
  <c r="O126" i="12"/>
  <c r="Q126" i="12"/>
  <c r="U126" i="12"/>
  <c r="F127" i="12"/>
  <c r="G127" i="12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F132" i="12"/>
  <c r="G132" i="12"/>
  <c r="M132" i="12" s="1"/>
  <c r="I132" i="12"/>
  <c r="I131" i="12" s="1"/>
  <c r="K132" i="12"/>
  <c r="O132" i="12"/>
  <c r="Q132" i="12"/>
  <c r="Q131" i="12" s="1"/>
  <c r="U132" i="12"/>
  <c r="U131" i="12" s="1"/>
  <c r="F137" i="12"/>
  <c r="G137" i="12" s="1"/>
  <c r="M137" i="12" s="1"/>
  <c r="I137" i="12"/>
  <c r="K137" i="12"/>
  <c r="O137" i="12"/>
  <c r="Q137" i="12"/>
  <c r="U137" i="12"/>
  <c r="F144" i="12"/>
  <c r="G144" i="12" s="1"/>
  <c r="I144" i="12"/>
  <c r="K144" i="12"/>
  <c r="O144" i="12"/>
  <c r="Q144" i="12"/>
  <c r="U144" i="12"/>
  <c r="F148" i="12"/>
  <c r="G148" i="12"/>
  <c r="M148" i="12" s="1"/>
  <c r="I148" i="12"/>
  <c r="K148" i="12"/>
  <c r="O148" i="12"/>
  <c r="Q148" i="12"/>
  <c r="U148" i="12"/>
  <c r="F151" i="12"/>
  <c r="G151" i="12"/>
  <c r="M151" i="12" s="1"/>
  <c r="I151" i="12"/>
  <c r="K151" i="12"/>
  <c r="O151" i="12"/>
  <c r="Q151" i="12"/>
  <c r="U151" i="12"/>
  <c r="F152" i="12"/>
  <c r="G152" i="12" s="1"/>
  <c r="M152" i="12" s="1"/>
  <c r="I152" i="12"/>
  <c r="K152" i="12"/>
  <c r="O152" i="12"/>
  <c r="Q152" i="12"/>
  <c r="U152" i="12"/>
  <c r="F154" i="12"/>
  <c r="G154" i="12" s="1"/>
  <c r="I154" i="12"/>
  <c r="K154" i="12"/>
  <c r="O154" i="12"/>
  <c r="Q154" i="12"/>
  <c r="U154" i="12"/>
  <c r="F160" i="12"/>
  <c r="G160" i="12" s="1"/>
  <c r="M160" i="12" s="1"/>
  <c r="I160" i="12"/>
  <c r="K160" i="12"/>
  <c r="O160" i="12"/>
  <c r="Q160" i="12"/>
  <c r="U160" i="12"/>
  <c r="F166" i="12"/>
  <c r="G166" i="12" s="1"/>
  <c r="M166" i="12" s="1"/>
  <c r="I166" i="12"/>
  <c r="K166" i="12"/>
  <c r="O166" i="12"/>
  <c r="Q166" i="12"/>
  <c r="U166" i="12"/>
  <c r="F172" i="12"/>
  <c r="G172" i="12" s="1"/>
  <c r="M172" i="12" s="1"/>
  <c r="I172" i="12"/>
  <c r="K172" i="12"/>
  <c r="O172" i="12"/>
  <c r="Q172" i="12"/>
  <c r="U172" i="12"/>
  <c r="F179" i="12"/>
  <c r="G179" i="12" s="1"/>
  <c r="M179" i="12" s="1"/>
  <c r="I179" i="12"/>
  <c r="K179" i="12"/>
  <c r="O179" i="12"/>
  <c r="Q179" i="12"/>
  <c r="U179" i="12"/>
  <c r="F180" i="12"/>
  <c r="G180" i="12" s="1"/>
  <c r="M180" i="12" s="1"/>
  <c r="I180" i="12"/>
  <c r="K180" i="12"/>
  <c r="O180" i="12"/>
  <c r="Q180" i="12"/>
  <c r="U180" i="12"/>
  <c r="F182" i="12"/>
  <c r="G182" i="12" s="1"/>
  <c r="M182" i="12" s="1"/>
  <c r="I182" i="12"/>
  <c r="K182" i="12"/>
  <c r="O182" i="12"/>
  <c r="Q182" i="12"/>
  <c r="U182" i="12"/>
  <c r="F189" i="12"/>
  <c r="G189" i="12"/>
  <c r="M189" i="12" s="1"/>
  <c r="I189" i="12"/>
  <c r="K189" i="12"/>
  <c r="O189" i="12"/>
  <c r="Q189" i="12"/>
  <c r="U189" i="12"/>
  <c r="F196" i="12"/>
  <c r="G196" i="12"/>
  <c r="M196" i="12" s="1"/>
  <c r="I196" i="12"/>
  <c r="K196" i="12"/>
  <c r="O196" i="12"/>
  <c r="Q196" i="12"/>
  <c r="U196" i="12"/>
  <c r="F197" i="12"/>
  <c r="G197" i="12" s="1"/>
  <c r="M197" i="12" s="1"/>
  <c r="I197" i="12"/>
  <c r="K197" i="12"/>
  <c r="O197" i="12"/>
  <c r="Q197" i="12"/>
  <c r="U197" i="12"/>
  <c r="F204" i="12"/>
  <c r="G204" i="12" s="1"/>
  <c r="M204" i="12" s="1"/>
  <c r="I204" i="12"/>
  <c r="K204" i="12"/>
  <c r="O204" i="12"/>
  <c r="Q204" i="12"/>
  <c r="U204" i="12"/>
  <c r="F212" i="12"/>
  <c r="G212" i="12"/>
  <c r="M212" i="12" s="1"/>
  <c r="I212" i="12"/>
  <c r="K212" i="12"/>
  <c r="O212" i="12"/>
  <c r="Q212" i="12"/>
  <c r="U212" i="12"/>
  <c r="F213" i="12"/>
  <c r="G213" i="12"/>
  <c r="M213" i="12" s="1"/>
  <c r="I213" i="12"/>
  <c r="K213" i="12"/>
  <c r="O213" i="12"/>
  <c r="Q213" i="12"/>
  <c r="U213" i="12"/>
  <c r="F214" i="12"/>
  <c r="G214" i="12" s="1"/>
  <c r="M214" i="12" s="1"/>
  <c r="I214" i="12"/>
  <c r="K214" i="12"/>
  <c r="O214" i="12"/>
  <c r="Q214" i="12"/>
  <c r="U214" i="12"/>
  <c r="F216" i="12"/>
  <c r="G216" i="12" s="1"/>
  <c r="G215" i="12" s="1"/>
  <c r="I62" i="1" s="1"/>
  <c r="I216" i="12"/>
  <c r="K216" i="12"/>
  <c r="K215" i="12" s="1"/>
  <c r="O216" i="12"/>
  <c r="O215" i="12" s="1"/>
  <c r="Q216" i="12"/>
  <c r="U216" i="12"/>
  <c r="F218" i="12"/>
  <c r="G218" i="12"/>
  <c r="M218" i="12" s="1"/>
  <c r="I218" i="12"/>
  <c r="K218" i="12"/>
  <c r="O218" i="12"/>
  <c r="Q218" i="12"/>
  <c r="U218" i="12"/>
  <c r="G220" i="12"/>
  <c r="I63" i="1" s="1"/>
  <c r="I18" i="1" s="1"/>
  <c r="F221" i="12"/>
  <c r="G221" i="12"/>
  <c r="M221" i="12" s="1"/>
  <c r="M220" i="12" s="1"/>
  <c r="I221" i="12"/>
  <c r="I220" i="12" s="1"/>
  <c r="K221" i="12"/>
  <c r="K220" i="12" s="1"/>
  <c r="O221" i="12"/>
  <c r="O220" i="12" s="1"/>
  <c r="Q221" i="12"/>
  <c r="Q220" i="12" s="1"/>
  <c r="U221" i="12"/>
  <c r="U220" i="12" s="1"/>
  <c r="F223" i="12"/>
  <c r="G223" i="12" s="1"/>
  <c r="I223" i="12"/>
  <c r="K223" i="12"/>
  <c r="O223" i="12"/>
  <c r="Q223" i="12"/>
  <c r="U223" i="12"/>
  <c r="F224" i="12"/>
  <c r="G224" i="12" s="1"/>
  <c r="M224" i="12" s="1"/>
  <c r="I224" i="12"/>
  <c r="K224" i="12"/>
  <c r="O224" i="12"/>
  <c r="Q224" i="12"/>
  <c r="U224" i="12"/>
  <c r="F226" i="12"/>
  <c r="G226" i="12" s="1"/>
  <c r="M226" i="12" s="1"/>
  <c r="I226" i="12"/>
  <c r="K226" i="12"/>
  <c r="O226" i="12"/>
  <c r="Q226" i="12"/>
  <c r="U226" i="12"/>
  <c r="F227" i="12"/>
  <c r="G227" i="12" s="1"/>
  <c r="M227" i="12" s="1"/>
  <c r="I227" i="12"/>
  <c r="K227" i="12"/>
  <c r="O227" i="12"/>
  <c r="Q227" i="12"/>
  <c r="U227" i="12"/>
  <c r="F229" i="12"/>
  <c r="G229" i="12" s="1"/>
  <c r="M229" i="12" s="1"/>
  <c r="I229" i="12"/>
  <c r="K229" i="12"/>
  <c r="O229" i="12"/>
  <c r="Q229" i="12"/>
  <c r="U229" i="12"/>
  <c r="F232" i="12"/>
  <c r="G232" i="12" s="1"/>
  <c r="M232" i="12" s="1"/>
  <c r="I232" i="12"/>
  <c r="K232" i="12"/>
  <c r="O232" i="12"/>
  <c r="Q232" i="12"/>
  <c r="U232" i="12"/>
  <c r="F233" i="12"/>
  <c r="G233" i="12"/>
  <c r="M233" i="12" s="1"/>
  <c r="I233" i="12"/>
  <c r="K233" i="12"/>
  <c r="O233" i="12"/>
  <c r="Q233" i="12"/>
  <c r="U233" i="12"/>
  <c r="F234" i="12"/>
  <c r="G234" i="12" s="1"/>
  <c r="M234" i="12" s="1"/>
  <c r="I234" i="12"/>
  <c r="K234" i="12"/>
  <c r="O234" i="12"/>
  <c r="Q234" i="12"/>
  <c r="U234" i="12"/>
  <c r="F235" i="12"/>
  <c r="G235" i="12"/>
  <c r="M235" i="12" s="1"/>
  <c r="I235" i="12"/>
  <c r="K235" i="12"/>
  <c r="O235" i="12"/>
  <c r="Q235" i="12"/>
  <c r="U235" i="12"/>
  <c r="F237" i="12"/>
  <c r="G237" i="12" s="1"/>
  <c r="M237" i="12" s="1"/>
  <c r="I237" i="12"/>
  <c r="K237" i="12"/>
  <c r="O237" i="12"/>
  <c r="Q237" i="12"/>
  <c r="U237" i="12"/>
  <c r="F239" i="12"/>
  <c r="G239" i="12"/>
  <c r="M239" i="12" s="1"/>
  <c r="I239" i="12"/>
  <c r="K239" i="12"/>
  <c r="O239" i="12"/>
  <c r="Q239" i="12"/>
  <c r="U239" i="12"/>
  <c r="F240" i="12"/>
  <c r="G240" i="12" s="1"/>
  <c r="M240" i="12" s="1"/>
  <c r="I240" i="12"/>
  <c r="K240" i="12"/>
  <c r="O240" i="12"/>
  <c r="Q240" i="12"/>
  <c r="U240" i="12"/>
  <c r="F242" i="12"/>
  <c r="G242" i="12"/>
  <c r="M242" i="12" s="1"/>
  <c r="I242" i="12"/>
  <c r="K242" i="12"/>
  <c r="O242" i="12"/>
  <c r="Q242" i="12"/>
  <c r="U242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O143" i="12" l="1"/>
  <c r="G143" i="12"/>
  <c r="I59" i="1" s="1"/>
  <c r="U86" i="12"/>
  <c r="I86" i="12"/>
  <c r="K72" i="12"/>
  <c r="G8" i="12"/>
  <c r="AD246" i="12"/>
  <c r="G39" i="1" s="1"/>
  <c r="G40" i="1" s="1"/>
  <c r="G25" i="1" s="1"/>
  <c r="G26" i="1" s="1"/>
  <c r="F40" i="1"/>
  <c r="G23" i="1" s="1"/>
  <c r="G24" i="1" s="1"/>
  <c r="O231" i="12"/>
  <c r="U231" i="12"/>
  <c r="I231" i="12"/>
  <c r="Q222" i="12"/>
  <c r="Q231" i="12"/>
  <c r="U222" i="12"/>
  <c r="O222" i="12"/>
  <c r="Q215" i="12"/>
  <c r="Q181" i="12"/>
  <c r="U153" i="12"/>
  <c r="I153" i="12"/>
  <c r="Q143" i="12"/>
  <c r="K131" i="12"/>
  <c r="U120" i="12"/>
  <c r="I120" i="12"/>
  <c r="K86" i="12"/>
  <c r="O72" i="12"/>
  <c r="U62" i="12"/>
  <c r="I62" i="12"/>
  <c r="Q41" i="12"/>
  <c r="K8" i="12"/>
  <c r="K222" i="12"/>
  <c r="O181" i="12"/>
  <c r="Q153" i="12"/>
  <c r="Q120" i="12"/>
  <c r="O41" i="12"/>
  <c r="K231" i="12"/>
  <c r="I222" i="12"/>
  <c r="K181" i="12"/>
  <c r="O153" i="12"/>
  <c r="K143" i="12"/>
  <c r="M131" i="12"/>
  <c r="O120" i="12"/>
  <c r="Q86" i="12"/>
  <c r="M86" i="12"/>
  <c r="U72" i="12"/>
  <c r="I72" i="12"/>
  <c r="K69" i="12"/>
  <c r="K41" i="12"/>
  <c r="Q8" i="12"/>
  <c r="U215" i="12"/>
  <c r="I215" i="12"/>
  <c r="U181" i="12"/>
  <c r="I181" i="12"/>
  <c r="K153" i="12"/>
  <c r="U143" i="12"/>
  <c r="I143" i="12"/>
  <c r="O131" i="12"/>
  <c r="K120" i="12"/>
  <c r="O86" i="12"/>
  <c r="Q72" i="12"/>
  <c r="U69" i="12"/>
  <c r="I69" i="12"/>
  <c r="K62" i="12"/>
  <c r="U41" i="12"/>
  <c r="I41" i="12"/>
  <c r="O8" i="12"/>
  <c r="M223" i="12"/>
  <c r="M222" i="12" s="1"/>
  <c r="G222" i="12"/>
  <c r="I64" i="1" s="1"/>
  <c r="M231" i="12"/>
  <c r="M181" i="12"/>
  <c r="M117" i="12"/>
  <c r="M116" i="12" s="1"/>
  <c r="G116" i="12"/>
  <c r="I56" i="1" s="1"/>
  <c r="M70" i="12"/>
  <c r="M69" i="12" s="1"/>
  <c r="G69" i="12"/>
  <c r="I52" i="1" s="1"/>
  <c r="M41" i="12"/>
  <c r="M154" i="12"/>
  <c r="M153" i="12" s="1"/>
  <c r="G153" i="12"/>
  <c r="I60" i="1" s="1"/>
  <c r="M120" i="12"/>
  <c r="M28" i="12"/>
  <c r="M27" i="12" s="1"/>
  <c r="G27" i="12"/>
  <c r="I48" i="1" s="1"/>
  <c r="M72" i="12"/>
  <c r="M216" i="12"/>
  <c r="M215" i="12" s="1"/>
  <c r="M144" i="12"/>
  <c r="M143" i="12" s="1"/>
  <c r="M103" i="12"/>
  <c r="M102" i="12" s="1"/>
  <c r="M63" i="12"/>
  <c r="M62" i="12" s="1"/>
  <c r="M9" i="12"/>
  <c r="M8" i="12" s="1"/>
  <c r="G231" i="12"/>
  <c r="I65" i="1" s="1"/>
  <c r="I19" i="1" s="1"/>
  <c r="G181" i="12"/>
  <c r="I61" i="1" s="1"/>
  <c r="G120" i="12"/>
  <c r="I57" i="1" s="1"/>
  <c r="G72" i="12"/>
  <c r="I53" i="1" s="1"/>
  <c r="G34" i="12"/>
  <c r="I49" i="1" s="1"/>
  <c r="G131" i="12"/>
  <c r="I58" i="1" s="1"/>
  <c r="G86" i="12"/>
  <c r="I54" i="1" s="1"/>
  <c r="G41" i="12"/>
  <c r="I50" i="1" s="1"/>
  <c r="H39" i="1" l="1"/>
  <c r="H40" i="1" s="1"/>
  <c r="I17" i="1"/>
  <c r="G29" i="1"/>
  <c r="G28" i="1"/>
  <c r="I39" i="1"/>
  <c r="I40" i="1" s="1"/>
  <c r="J39" i="1" s="1"/>
  <c r="J40" i="1" s="1"/>
  <c r="G246" i="12"/>
  <c r="I47" i="1"/>
  <c r="I16" i="1" l="1"/>
  <c r="I21" i="1" s="1"/>
  <c r="I6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<sst xmlns="http://schemas.openxmlformats.org/spreadsheetml/2006/main" count="819" uniqueCount="351">
  <si>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</si>
  <si>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</si>
  <si>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</si>
  <si>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</si>
  <si>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</si>
  <si>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</si>
  <si>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</si>
  <si>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</si>
  <si>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</si>
  <si>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</si>
  <si>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</si>
  <si>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</si>
  <si>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</si>
  <si>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</si>
  <si>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</si>
  <si>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</si>
  <si>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</si>
  <si>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</si>
  <si>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</si>
  <si>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</si>
  <si>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</si>
  <si>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</si>
  <si>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</si>
  <si>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</si>
  <si>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</si>
  <si>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</si>
  <si>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</si>
  <si>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</si>
  <si>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</si>
  <si>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</si>
  <si>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</si>
  <si>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</si>
  <si>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</si>
  <si>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</si>
  <si>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</si>
  <si>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</si>
  <si>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</si>
  <si>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</si>
  <si>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</si>
  <si>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</si>
  <si>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</si>
  <si>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</si>
  <si>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</si>
  <si>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</si>
  <si>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</si>
  <si>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2023-0018-Zimní stadion - stavební úpravy sociálek SZ-1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</si>
  <si>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</si>
  <si>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</si>
  <si>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</si>
  <si>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</si>
  <si>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</si>
  <si>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</si>
  <si>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</si>
  <si>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63</t>
  </si>
  <si>
    <t>Podlahy a podlahové konstrukce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</si>
  <si>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</si>
  <si>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</si>
  <si>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</si>
  <si>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</si>
  <si>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</si>
  <si>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</si>
  <si>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</si>
  <si>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</si>
  <si>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</si>
  <si>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</si>
  <si>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</si>
  <si>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</si>
  <si>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</si>
  <si>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</si>
  <si>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</si>
  <si>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</si>
  <si>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</si>
  <si>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</si>
  <si>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</si>
  <si>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</si>
  <si>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</si>
  <si>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</si>
  <si>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</si>
  <si>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</si>
  <si>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</si>
  <si>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</si>
  <si>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</si>
  <si>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</si>
  <si>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</si>
  <si>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</si>
  <si>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</si>
  <si>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</si>
  <si>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</si>
  <si>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</si>
  <si>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</si>
  <si>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</si>
  <si>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</si>
  <si>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</si>
  <si>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</si>
  <si>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</si>
  <si>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</si>
  <si>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</si>
  <si>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</si>
  <si>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</si>
  <si>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</si>
  <si>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</si>
  <si>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</si>
  <si>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</si>
  <si>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</si>
  <si>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</si>
  <si>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</si>
  <si>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</si>
  <si>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</si>
  <si>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</si>
  <si>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</si>
  <si>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</si>
  <si>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</si>
  <si>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</si>
  <si>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</si>
  <si>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</si>
  <si>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</si>
  <si>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602011102R00</t>
  </si>
  <si>
    <t>Postřik cementový, ručně</t>
  </si>
  <si>
    <t>m2</t>
  </si>
  <si>
    <t>POL1_0</t>
  </si>
  <si>
    <t>(6,50+2,05+5,60+2,95)*2,00</t>
  </si>
  <si>
    <t>VV</t>
  </si>
  <si>
    <t>(4,60+0,90+0,10+0,90)*2,00</t>
  </si>
  <si>
    <t>0,15*2,0*4</t>
  </si>
  <si>
    <t>0,20*2,0*2</t>
  </si>
  <si>
    <t>1,25*2,80</t>
  </si>
  <si>
    <t>3,15*2,80</t>
  </si>
  <si>
    <t>1,75*0,80</t>
  </si>
  <si>
    <t>611421331R00</t>
  </si>
  <si>
    <t>Oprava váp.omítek stropů do 30% plochy - štukových</t>
  </si>
  <si>
    <t>oprava omítek stropů:23,28875</t>
  </si>
  <si>
    <t>612474510RT1</t>
  </si>
  <si>
    <t>Omítka stěn vnitřní jednovrstvá vápenocement. filc, na pálené cihly a tvarovky</t>
  </si>
  <si>
    <t>632411150RU1</t>
  </si>
  <si>
    <t>1,15*2,75</t>
  </si>
  <si>
    <t>1,00*0,20</t>
  </si>
  <si>
    <t>5,80*2,70</t>
  </si>
  <si>
    <t>0,95*0,15*2</t>
  </si>
  <si>
    <t>4,55*0,875</t>
  </si>
  <si>
    <t>952901111R00</t>
  </si>
  <si>
    <t>Vyčištění budov o výšce podlaží do 4 m</t>
  </si>
  <si>
    <t>962031116R00</t>
  </si>
  <si>
    <t>Bourání příček z cihel pálených plných tl. 100 mm</t>
  </si>
  <si>
    <t>(2,80+4,50+0,90)*2,80</t>
  </si>
  <si>
    <t>(0,90+0,90+0,65+0,65)*2,15</t>
  </si>
  <si>
    <t>(0,80+1,80)*2,15*2</t>
  </si>
  <si>
    <t>-1,97*0,60*2</t>
  </si>
  <si>
    <t>965042231RT2</t>
  </si>
  <si>
    <t>Bourání mazanin betonových tl. nad 10 cm, pl. 4 m2, ručně tl. mazaniny 15 - 20 cm</t>
  </si>
  <si>
    <t>m3</t>
  </si>
  <si>
    <t>2,80*1,30*0,15</t>
  </si>
  <si>
    <t>1,010*0,15*0,15</t>
  </si>
  <si>
    <t>2,85*0,90*0,15</t>
  </si>
  <si>
    <t>1,25*0,90*0,15</t>
  </si>
  <si>
    <t>5,80*2,75*0,15</t>
  </si>
  <si>
    <t>965081713R00</t>
  </si>
  <si>
    <t>Bourání dlažeb keramických tl.10 mm, nad 1 m2</t>
  </si>
  <si>
    <t>2,80*1,30</t>
  </si>
  <si>
    <t>1,010*0,15</t>
  </si>
  <si>
    <t>2,85*0,90</t>
  </si>
  <si>
    <t>1,25*0,90</t>
  </si>
  <si>
    <t>5,80*2,75</t>
  </si>
  <si>
    <t>968061125R00</t>
  </si>
  <si>
    <t>Vyvěšení dřevěných dveřních křídel pl. do 2 m2</t>
  </si>
  <si>
    <t>kus</t>
  </si>
  <si>
    <t>968072455R00</t>
  </si>
  <si>
    <t>Vybourání kovových dveřních zárubní pl. do 2 m2</t>
  </si>
  <si>
    <t>0,60*1,97*2</t>
  </si>
  <si>
    <t>978013191R00</t>
  </si>
  <si>
    <t>Otlučení omítek vnitřních stěn v rozsahu do 100 %</t>
  </si>
  <si>
    <t>(3,40+0,95*1,85+4,00+1,85+0,95+1,15+1,65+0,60+0,90+0,55)*0,80</t>
  </si>
  <si>
    <t>(0,80+1,00+1,00+0,10+0,70+0,55+0,90+0,90+0,60+0,10+2,75+1,30)*0,8</t>
  </si>
  <si>
    <t>978059531R00</t>
  </si>
  <si>
    <t>Odsekání vnitřních obkladů stěn nad 2 m2</t>
  </si>
  <si>
    <t>(3,40+0,95*1,85+4,00+1,85+0,95+1,15+1,65+0,60+0,90+0,55)*2,00</t>
  </si>
  <si>
    <t>(0,80+1,00+1,00+0,10+0,70+0,55+0,90+0,90+0,60+0,10+2,75+1,30)*2,00</t>
  </si>
  <si>
    <t>999281108R00</t>
  </si>
  <si>
    <t>Přesun hmot pro opravy a údržbu do výšky 12 m</t>
  </si>
  <si>
    <t>t</t>
  </si>
  <si>
    <t>999281193R00</t>
  </si>
  <si>
    <t>Přesun hmot, opravy a údržba, příplatek do 1 km</t>
  </si>
  <si>
    <t>711212002RT3</t>
  </si>
  <si>
    <t>Hydroizolační povlak - nátěr nebo stěrka, pružná hydroizolace tl. 2mm</t>
  </si>
  <si>
    <t>hydroizolace podlahy:1,15*2,75</t>
  </si>
  <si>
    <t>hydroizolace stěny:(2,80+2,80+2,05+5,60+2,05)*2,00</t>
  </si>
  <si>
    <t>(1,90+0,10)*2*1,20</t>
  </si>
  <si>
    <t>998711202R00</t>
  </si>
  <si>
    <t>Přesun hmot pro izolace proti vodě, výšky do 12 m</t>
  </si>
  <si>
    <t>998711294R00</t>
  </si>
  <si>
    <t>Příplatek zvětš. přesun, izol. proti vodě do 1 km</t>
  </si>
  <si>
    <t>713121111RT1</t>
  </si>
  <si>
    <t>Izolace tepelná podlah na sucho, jednovrstvá, materiál ve specifikaci</t>
  </si>
  <si>
    <t>tepelná izolace podlahy:1,15*2,75</t>
  </si>
  <si>
    <t>28375704R</t>
  </si>
  <si>
    <t>Deska izolační stabilizov. EPS 100  1000 x 500 mm</t>
  </si>
  <si>
    <t>POL3_0</t>
  </si>
  <si>
    <t>dodávka izolanto pro tepelnou izolaci pod podlahové vytápění:1,15*2,75*0,10</t>
  </si>
  <si>
    <t>1,00*0,20*0,10</t>
  </si>
  <si>
    <t>5,80*2,70*0,10</t>
  </si>
  <si>
    <t>0,95*0,15*2*0,10</t>
  </si>
  <si>
    <t>4,55*0,875*0,10</t>
  </si>
  <si>
    <t>prořez 5%:2,32888*0,05</t>
  </si>
  <si>
    <t>998713202R00</t>
  </si>
  <si>
    <t>Přesun hmot pro izolace tepelné, výšky do 12 m</t>
  </si>
  <si>
    <t>998713294R00</t>
  </si>
  <si>
    <t>Příplatek zvětš. přesun, izolace tepelné do 1 km</t>
  </si>
  <si>
    <t>720_01</t>
  </si>
  <si>
    <t>soubor</t>
  </si>
  <si>
    <t>nové rozvody teplé a studené vody - 1 komplet:1,00</t>
  </si>
  <si>
    <t>nové trubní rozvody kanalizace - 1 komplet:</t>
  </si>
  <si>
    <t>klozety zavěsné se splachovací nádržkou a nástěnným tlačítkem - 2 kompl.:</t>
  </si>
  <si>
    <t>pisoáry včetně automatického splachování a pisoárového sifonu - 2 komplety:</t>
  </si>
  <si>
    <t>umyvadlo keramické se sifonem a nástěnou baterií - 2 komplety:</t>
  </si>
  <si>
    <t>Sprchový tlačítkový časový směsovací ventil se sprchovou nástěnou růžicí - 5 kompl.:</t>
  </si>
  <si>
    <t>Nerezový odtokový žlab 90 cm do sprchy - 5 ks:</t>
  </si>
  <si>
    <t>Nerezový odtokový žlab u pisoárů dl. 70 cm - 2ks:</t>
  </si>
  <si>
    <t>pračkový ventil - 2 kusy:</t>
  </si>
  <si>
    <t>pračkový sifon - 2 kusy:</t>
  </si>
  <si>
    <t>podlahové vpusti s nerezovou mřížkou - 2 ks:</t>
  </si>
  <si>
    <t>svěnový ventil s připojením na hadici - 1 ks:</t>
  </si>
  <si>
    <t>722220851R00</t>
  </si>
  <si>
    <t>Demontáž armatur s jedním závitem G 3/4</t>
  </si>
  <si>
    <t>demontáž rohových ventilů u klozetů:2,00</t>
  </si>
  <si>
    <t>demontáž rohových ventilů u umyvadel:4,00*2</t>
  </si>
  <si>
    <t>725110811R00</t>
  </si>
  <si>
    <t>Demontáž klozetů splachovacích</t>
  </si>
  <si>
    <t>725210821R00</t>
  </si>
  <si>
    <t>Demontáž umyvadel bez výtokových armatur</t>
  </si>
  <si>
    <t>725840850R00</t>
  </si>
  <si>
    <t>Demontáž baterie sprch.diferenciální G 3/4x1</t>
  </si>
  <si>
    <t>725820802R00</t>
  </si>
  <si>
    <t>Demontáž baterie stojánkové do 1otvoru</t>
  </si>
  <si>
    <t>demontáž stojánkových baterií u demontovaných umyvadel:4,00</t>
  </si>
  <si>
    <t>725_01</t>
  </si>
  <si>
    <t>Dodávka a osazení plastového zásobníku na tekuté, mýdlo, bílé barvy, obsah mýdla 400 ml</t>
  </si>
  <si>
    <t>725_02</t>
  </si>
  <si>
    <t>Dodávka a osazení plastového zásobníku na ručníly, o rozměru 275 x 370 x 110 mm,  bílé barvy</t>
  </si>
  <si>
    <t>725_03</t>
  </si>
  <si>
    <t>Dodávka a osazení zrcadla na umyvadlo, antivandal o rozměru 500 x 700 mm</t>
  </si>
  <si>
    <t>998725202R00</t>
  </si>
  <si>
    <t>Přesun hmot pro zařizovací předměty, výšky do 12 m</t>
  </si>
  <si>
    <t>998725294R00</t>
  </si>
  <si>
    <t>Příplatek zvětš. přesun, zařiz. předměty do 1 km</t>
  </si>
  <si>
    <t>730_01</t>
  </si>
  <si>
    <t>Úprava ústředního vytápění</t>
  </si>
  <si>
    <t>nové rozvody k dopojení radiátorů:1,00</t>
  </si>
  <si>
    <t>radiátor ÚT ocelové - 1 ks:</t>
  </si>
  <si>
    <t>dopojovací šroubení uzavírací - 1 ks:</t>
  </si>
  <si>
    <t>uzavírací armytury s termostaickou hlavicí - 1 ks:</t>
  </si>
  <si>
    <t>730_02</t>
  </si>
  <si>
    <t>Podlahové vytápění</t>
  </si>
  <si>
    <t>hliníková roznášecí fólie:1,00</t>
  </si>
  <si>
    <t>rozvody podlahového vytápění s roztečí do 300 mm:</t>
  </si>
  <si>
    <t>krycí PE fólie izolace:</t>
  </si>
  <si>
    <t>okrajová dilatační páska:</t>
  </si>
  <si>
    <t>Rozvaděč a sběrač podlahového topení:</t>
  </si>
  <si>
    <t>766_01</t>
  </si>
  <si>
    <t>WC sanitární kabina materiál HPL tl 12,00 mm, včetně instalace</t>
  </si>
  <si>
    <t>součástí kabiny jsou silnostěné hliníkové montážní profily:2,00</t>
  </si>
  <si>
    <t>panty a nohy z elexovného hliníku::</t>
  </si>
  <si>
    <t>včetně dveří s otočným WC zámkem v nerezovém provedení:</t>
  </si>
  <si>
    <t>766_02</t>
  </si>
  <si>
    <t>Dělící sanitární příčka mezi pisoáry materiál , HPL tl 12,00 mm, včetně instalace</t>
  </si>
  <si>
    <t>součástí dělící příčky jsou silnostěné hliníkové montážní profily:1,00</t>
  </si>
  <si>
    <t>a nohy z elexovného hliníku:</t>
  </si>
  <si>
    <t>998766202R00</t>
  </si>
  <si>
    <t>Přesun hmot pro truhlářské konstr., výšky do 12 m</t>
  </si>
  <si>
    <t>998766294R00</t>
  </si>
  <si>
    <t>Příplatek zvětš. přesun, truhlář. konstr. do 1 km</t>
  </si>
  <si>
    <t>771101210R00</t>
  </si>
  <si>
    <t>Penetrace podkladu pod dlažby</t>
  </si>
  <si>
    <t>771212113R00</t>
  </si>
  <si>
    <t>Kladení dlažby keramické do TM, vel. do 400x400 mm</t>
  </si>
  <si>
    <t>771579795V01</t>
  </si>
  <si>
    <t>Příplatek za spárování vodotěsnou hmotou - plošně</t>
  </si>
  <si>
    <t>597701102R</t>
  </si>
  <si>
    <t>Dlaždice keramické dle, výběru investora</t>
  </si>
  <si>
    <t>prořez 5%:23,28875*0,05</t>
  </si>
  <si>
    <t>998771202R00</t>
  </si>
  <si>
    <t>Přesun hmot pro podlahy z dlaždic, výšky do 12 m</t>
  </si>
  <si>
    <t>998771294R00</t>
  </si>
  <si>
    <t>Příplatek zvětš. přesun, podl. z dlaždic do 1 km</t>
  </si>
  <si>
    <t>781101111R00</t>
  </si>
  <si>
    <t>Vyrovnání podkladu maltou ze SMS tl. do 7 mm</t>
  </si>
  <si>
    <t>(2,80+2,80+2,05+5,60+2,05)*2,00</t>
  </si>
  <si>
    <t>1,75*2,00</t>
  </si>
  <si>
    <t>781101121R00</t>
  </si>
  <si>
    <t>Provedení penetrace podkladu - práce</t>
  </si>
  <si>
    <t>24551401R</t>
  </si>
  <si>
    <t>Ceresit CT 17 základ pro penetraci á 5 l</t>
  </si>
  <si>
    <t>l</t>
  </si>
  <si>
    <t>781415016RT3</t>
  </si>
  <si>
    <t>Montáž obkladů stěn, porovin.,tmel, nad 20x25 cm</t>
  </si>
  <si>
    <t>597813753R</t>
  </si>
  <si>
    <t>Obkládačka 30x60, dle výběru investora</t>
  </si>
  <si>
    <t>prořez 5%:53,92*0,05</t>
  </si>
  <si>
    <t>781491001V01</t>
  </si>
  <si>
    <t>Montáž lišt k obkladům vč. dodávky lišt</t>
  </si>
  <si>
    <t>m</t>
  </si>
  <si>
    <t>998781202R00</t>
  </si>
  <si>
    <t>Přesun hmot pro obklady keramické, výšky do 12 m</t>
  </si>
  <si>
    <t>998781294R00</t>
  </si>
  <si>
    <t>Příplatek zvětš. přesun, obkl. keramické do 1 km</t>
  </si>
  <si>
    <t>784161601R00</t>
  </si>
  <si>
    <t>Penetrace podkladu nátěrem HET, Hetline, 1 x</t>
  </si>
  <si>
    <t>62,92+23,28875</t>
  </si>
  <si>
    <t>784165212R00</t>
  </si>
  <si>
    <t>Malba HET Super malba, bílá, bez penetrace, 2x</t>
  </si>
  <si>
    <t>M21_01</t>
  </si>
  <si>
    <t>Svítidlo stropní s LED délky 150 cm, výkon 60W, IPO 44, včetně instalace</t>
  </si>
  <si>
    <t>979081111R00</t>
  </si>
  <si>
    <t>Odvoz suti a vybour. hmot na skládku do 1 km</t>
  </si>
  <si>
    <t>979081121R00</t>
  </si>
  <si>
    <t>Příplatek k odvozu za každý další 1 km</t>
  </si>
  <si>
    <t>odvoz za dalších 5 km:25,53026*5</t>
  </si>
  <si>
    <t>979082111R00</t>
  </si>
  <si>
    <t>Vnitrostaveništní doprava suti do 10 m</t>
  </si>
  <si>
    <t>979082121R00</t>
  </si>
  <si>
    <t>Příplatek k vnitrost. dopravě suti za dalších 5 m</t>
  </si>
  <si>
    <t>příplatek za daslších 20 m:25,53026*4</t>
  </si>
  <si>
    <t>979990107R00</t>
  </si>
  <si>
    <t>Poplatek za uložení suti - směs betonu,cihel,dřeva, skupina odpadu 170904</t>
  </si>
  <si>
    <t>včetně poplatků a dokladů o uložení:25,53026</t>
  </si>
  <si>
    <t>005121010R</t>
  </si>
  <si>
    <t>Vybudování a zprovoznění zařízení staveniště</t>
  </si>
  <si>
    <t>Soubor</t>
  </si>
  <si>
    <t>005121020R</t>
  </si>
  <si>
    <t>Provoz a údržba zařízení staveniště</t>
  </si>
  <si>
    <t>005121030R</t>
  </si>
  <si>
    <t>Likvidace a vyklizení zařízení staveniště</t>
  </si>
  <si>
    <t>005121045V</t>
  </si>
  <si>
    <t>Spotřeba médií (elektrická energie, voda)</t>
  </si>
  <si>
    <t>bude sledováno a v případě požadavku provozovatele zimního stadionu zaplatí dodavatel:1,00</t>
  </si>
  <si>
    <t>005121048V</t>
  </si>
  <si>
    <t>Uvedení poškozených konstrukcí do původního stavu, na vlastní náklady zhotovitele</t>
  </si>
  <si>
    <t>pokud dojde činností zhotovitele k poškození stávajících konstrukcí nebo prvků, je zhotovitel povinen na vlastní náklady uvést poškozené konstrukce a prvky do stávajícího stavu:1,00</t>
  </si>
  <si>
    <t>005121049V</t>
  </si>
  <si>
    <t>Úklid staveniště před protokolárním předáním a, převzetím díla</t>
  </si>
  <si>
    <t>005121052V</t>
  </si>
  <si>
    <t>Příprava a doložení dokladů nezbytných k předání a, převzetí díla</t>
  </si>
  <si>
    <t>včetně certifikátů a prohlášení o shodě použitých materiálů a výrobků:1,00</t>
  </si>
  <si>
    <t>005121055V</t>
  </si>
  <si>
    <t>Předání díla proběhne na základě „Předávacího, protokolu" který podepíšou účastnící stavby</t>
  </si>
  <si>
    <t>a kde se uvedou všechny případné závady, nedodělky a připomínky:1,00</t>
  </si>
  <si>
    <t>Převzít dílo lze pouze v případě, že uvedené nedostatky jsou nepodstatného charakteru a nebrání bezpečnému užívání a provozování díla:</t>
  </si>
  <si>
    <t/>
  </si>
  <si>
    <t>SUM</t>
  </si>
  <si>
    <t>Poznámky uchazeče k zadání</t>
  </si>
  <si>
    <t>POPUZIV</t>
  </si>
  <si>
    <t>END</t>
  </si>
  <si>
    <t>Potěr ze SMS, ruční zpracování, tl. 50 mm, samonivelační anhydritový potěr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</si>
</sst>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7" fillId="0" borderId="38" xfId="0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186" t="s">
        <v>42</v>
      </c>
      <c r="C1" s="187"/>
      <c r="D1" s="187"/>
      <c r="E1" s="187"/>
      <c r="F1" s="187"/>
      <c r="G1" s="187"/>
      <c r="H1" s="187"/>
      <c r="I1" s="187"/>
      <c r="J1" s="188"/>
    </row>
    <row r="2" spans="1:15" ht="23.25" customHeight="1" x14ac:dyDescent="0.2">
      <c r="A2" s="3"/>
      <c r="B2" s="71" t="s">
        <v>40</v>
      </c>
      <c r="C2" s="72"/>
      <c r="D2" s="211" t="s">
        <v>45</v>
      </c>
      <c r="E2" s="212"/>
      <c r="F2" s="212"/>
      <c r="G2" s="212"/>
      <c r="H2" s="212"/>
      <c r="I2" s="212"/>
      <c r="J2" s="213"/>
      <c r="O2" s="1"/>
    </row>
    <row r="3" spans="1:15" ht="23.25" hidden="1" customHeight="1" x14ac:dyDescent="0.2">
      <c r="A3" s="3"/>
      <c r="B3" s="73" t="s">
        <v>43</v>
      </c>
      <c r="C3" s="74"/>
      <c r="D3" s="204"/>
      <c r="E3" s="205"/>
      <c r="F3" s="205"/>
      <c r="G3" s="205"/>
      <c r="H3" s="205"/>
      <c r="I3" s="205"/>
      <c r="J3" s="206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/>
      <c r="E5" s="23"/>
      <c r="F5" s="23"/>
      <c r="G5" s="23"/>
      <c r="H5" s="25" t="s">
        <v>33</v>
      </c>
      <c r="I5" s="80"/>
      <c r="J5" s="9"/>
    </row>
    <row r="6" spans="1:15" ht="15.75" customHeight="1" x14ac:dyDescent="0.2">
      <c r="A6" s="3"/>
      <c r="B6" s="35"/>
      <c r="C6" s="23"/>
      <c r="D6" s="80"/>
      <c r="E6" s="23"/>
      <c r="F6" s="23"/>
      <c r="G6" s="23"/>
      <c r="H6" s="25" t="s">
        <v>34</v>
      </c>
      <c r="I6" s="80"/>
      <c r="J6" s="9"/>
    </row>
    <row r="7" spans="1:15" ht="15.75" customHeight="1" x14ac:dyDescent="0.2">
      <c r="A7" s="3"/>
      <c r="B7" s="36"/>
      <c r="C7" s="81"/>
      <c r="D7" s="70"/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5"/>
      <c r="E11" s="215"/>
      <c r="F11" s="215"/>
      <c r="G11" s="215"/>
      <c r="H11" s="25" t="s">
        <v>33</v>
      </c>
      <c r="I11" s="83"/>
      <c r="J11" s="9"/>
    </row>
    <row r="12" spans="1:15" ht="15.75" customHeight="1" x14ac:dyDescent="0.2">
      <c r="A12" s="3"/>
      <c r="B12" s="35"/>
      <c r="C12" s="23"/>
      <c r="D12" s="216"/>
      <c r="E12" s="216"/>
      <c r="F12" s="216"/>
      <c r="G12" s="216"/>
      <c r="H12" s="25" t="s">
        <v>34</v>
      </c>
      <c r="I12" s="83"/>
      <c r="J12" s="9"/>
    </row>
    <row r="13" spans="1:15" ht="15.75" customHeight="1" x14ac:dyDescent="0.2">
      <c r="A13" s="3"/>
      <c r="B13" s="36"/>
      <c r="C13" s="82"/>
      <c r="D13" s="203"/>
      <c r="E13" s="203"/>
      <c r="F13" s="203"/>
      <c r="G13" s="203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4"/>
      <c r="F15" s="214"/>
      <c r="G15" s="200"/>
      <c r="H15" s="200"/>
      <c r="I15" s="200" t="s">
        <v>28</v>
      </c>
      <c r="J15" s="201"/>
    </row>
    <row r="16" spans="1:15" ht="23.25" customHeight="1" x14ac:dyDescent="0.2">
      <c r="A16" s="129" t="s">
        <v>23</v>
      </c>
      <c r="B16" s="130" t="s">
        <v>23</v>
      </c>
      <c r="C16" s="48"/>
      <c r="D16" s="49"/>
      <c r="E16" s="195"/>
      <c r="F16" s="202"/>
      <c r="G16" s="195"/>
      <c r="H16" s="202"/>
      <c r="I16" s="195">
        <f>SUMIF(F47:F65,A16,I47:I65)+SUMIF(F47:F65,"PSU",I47:I65)</f>
        <v>0</v>
      </c>
      <c r="J16" s="196"/>
    </row>
    <row r="17" spans="1:10" ht="23.25" customHeight="1" x14ac:dyDescent="0.2">
      <c r="A17" s="129" t="s">
        <v>24</v>
      </c>
      <c r="B17" s="130" t="s">
        <v>24</v>
      </c>
      <c r="C17" s="48"/>
      <c r="D17" s="49"/>
      <c r="E17" s="195"/>
      <c r="F17" s="202"/>
      <c r="G17" s="195"/>
      <c r="H17" s="202"/>
      <c r="I17" s="195">
        <f>SUMIF(F47:F65,A17,I47:I65)</f>
        <v>0</v>
      </c>
      <c r="J17" s="196"/>
    </row>
    <row r="18" spans="1:10" ht="23.25" customHeight="1" x14ac:dyDescent="0.2">
      <c r="A18" s="129" t="s">
        <v>25</v>
      </c>
      <c r="B18" s="130" t="s">
        <v>25</v>
      </c>
      <c r="C18" s="48"/>
      <c r="D18" s="49"/>
      <c r="E18" s="195"/>
      <c r="F18" s="202"/>
      <c r="G18" s="195"/>
      <c r="H18" s="202"/>
      <c r="I18" s="195">
        <f>SUMIF(F47:F65,A18,I47:I65)</f>
        <v>0</v>
      </c>
      <c r="J18" s="196"/>
    </row>
    <row r="19" spans="1:10" ht="23.25" customHeight="1" x14ac:dyDescent="0.2">
      <c r="A19" s="129" t="s">
        <v>87</v>
      </c>
      <c r="B19" s="130" t="s">
        <v>26</v>
      </c>
      <c r="C19" s="48"/>
      <c r="D19" s="49"/>
      <c r="E19" s="195"/>
      <c r="F19" s="202"/>
      <c r="G19" s="195"/>
      <c r="H19" s="202"/>
      <c r="I19" s="195">
        <f>SUMIF(F47:F65,A19,I47:I65)</f>
        <v>0</v>
      </c>
      <c r="J19" s="196"/>
    </row>
    <row r="20" spans="1:10" ht="23.25" customHeight="1" x14ac:dyDescent="0.2">
      <c r="A20" s="129" t="s">
        <v>88</v>
      </c>
      <c r="B20" s="130" t="s">
        <v>27</v>
      </c>
      <c r="C20" s="48"/>
      <c r="D20" s="49"/>
      <c r="E20" s="195"/>
      <c r="F20" s="202"/>
      <c r="G20" s="195"/>
      <c r="H20" s="202"/>
      <c r="I20" s="195">
        <f>SUMIF(F47:F65,A20,I47:I65)</f>
        <v>0</v>
      </c>
      <c r="J20" s="196"/>
    </row>
    <row r="21" spans="1:10" ht="23.25" customHeight="1" x14ac:dyDescent="0.2">
      <c r="A21" s="3"/>
      <c r="B21" s="64" t="s">
        <v>28</v>
      </c>
      <c r="C21" s="65"/>
      <c r="D21" s="66"/>
      <c r="E21" s="197"/>
      <c r="F21" s="198"/>
      <c r="G21" s="197"/>
      <c r="H21" s="198"/>
      <c r="I21" s="197">
        <f>SUM(I16:J20)</f>
        <v>0</v>
      </c>
      <c r="J21" s="207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3">
        <f>ZakladDPHSniVypocet</f>
        <v>0</v>
      </c>
      <c r="H23" s="194"/>
      <c r="I23" s="194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18">
        <f>ZakladDPHSni*SazbaDPH1/100</f>
        <v>0</v>
      </c>
      <c r="H24" s="219"/>
      <c r="I24" s="219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3">
        <f>ZakladDPHZaklVypocet</f>
        <v>0</v>
      </c>
      <c r="H25" s="194"/>
      <c r="I25" s="194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89">
        <f>ZakladDPHZakl*SazbaDPH2/100</f>
        <v>0</v>
      </c>
      <c r="H26" s="190"/>
      <c r="I26" s="190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91">
        <f>0</f>
        <v>0</v>
      </c>
      <c r="H27" s="191"/>
      <c r="I27" s="191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199">
        <f>ZakladDPHSniVypocet+ZakladDPHZaklVypocet</f>
        <v>0</v>
      </c>
      <c r="H28" s="199"/>
      <c r="I28" s="199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2">
        <f>ZakladDPHSni+DPHSni+ZakladDPHZakl+DPHZakl+Zaokrouhleni</f>
        <v>0</v>
      </c>
      <c r="H29" s="192"/>
      <c r="I29" s="192"/>
      <c r="J29" s="108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45077</v>
      </c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17" t="s">
        <v>2</v>
      </c>
      <c r="E35" s="217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46</v>
      </c>
      <c r="C39" s="220" t="s">
        <v>45</v>
      </c>
      <c r="D39" s="221"/>
      <c r="E39" s="221"/>
      <c r="F39" s="97">
        <f>'Rozpočet Pol'!AC246</f>
        <v>0</v>
      </c>
      <c r="G39" s="98">
        <f>'Rozpočet Pol'!AD246</f>
        <v>0</v>
      </c>
      <c r="H39" s="99">
        <f>(F39*SazbaDPH1/100)+(G39*SazbaDPH2/100)</f>
        <v>0</v>
      </c>
      <c r="I39" s="99">
        <f>F39+G39+H39</f>
        <v>0</v>
      </c>
      <c r="J39" s="93" t="str">
        <f>IF(_xlfn.SINGLE(CenaCelkemVypocet)=0,"",I39/_xlfn.SINGLE(CenaCelkemVypocet)*100)</f>
        <v/>
      </c>
    </row>
    <row r="40" spans="1:10" ht="25.5" hidden="1" customHeight="1" x14ac:dyDescent="0.2">
      <c r="A40" s="86"/>
      <c r="B40" s="222" t="s">
        <v>47</v>
      </c>
      <c r="C40" s="223"/>
      <c r="D40" s="223"/>
      <c r="E40" s="224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4" spans="1:10" ht="15.75" x14ac:dyDescent="0.25">
      <c r="B44" s="109" t="s">
        <v>49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8" t="s">
        <v>50</v>
      </c>
      <c r="G46" s="118"/>
      <c r="H46" s="118"/>
      <c r="I46" s="225" t="s">
        <v>28</v>
      </c>
      <c r="J46" s="225"/>
    </row>
    <row r="47" spans="1:10" ht="25.5" customHeight="1" x14ac:dyDescent="0.2">
      <c r="A47" s="111"/>
      <c r="B47" s="119" t="s">
        <v>51</v>
      </c>
      <c r="C47" s="227" t="s">
        <v>52</v>
      </c>
      <c r="D47" s="228"/>
      <c r="E47" s="228"/>
      <c r="F47" s="121" t="s">
        <v>23</v>
      </c>
      <c r="G47" s="122"/>
      <c r="H47" s="122"/>
      <c r="I47" s="226">
        <f>'Rozpočet Pol'!G8</f>
        <v>0</v>
      </c>
      <c r="J47" s="226"/>
    </row>
    <row r="48" spans="1:10" ht="25.5" customHeight="1" x14ac:dyDescent="0.2">
      <c r="A48" s="111"/>
      <c r="B48" s="113" t="s">
        <v>53</v>
      </c>
      <c r="C48" s="209" t="s">
        <v>54</v>
      </c>
      <c r="D48" s="210"/>
      <c r="E48" s="210"/>
      <c r="F48" s="123" t="s">
        <v>23</v>
      </c>
      <c r="G48" s="124"/>
      <c r="H48" s="124"/>
      <c r="I48" s="208">
        <f>'Rozpočet Pol'!G27</f>
        <v>0</v>
      </c>
      <c r="J48" s="208"/>
    </row>
    <row r="49" spans="1:10" ht="25.5" customHeight="1" x14ac:dyDescent="0.2">
      <c r="A49" s="111"/>
      <c r="B49" s="113" t="s">
        <v>55</v>
      </c>
      <c r="C49" s="209" t="s">
        <v>56</v>
      </c>
      <c r="D49" s="210"/>
      <c r="E49" s="210"/>
      <c r="F49" s="123" t="s">
        <v>23</v>
      </c>
      <c r="G49" s="124"/>
      <c r="H49" s="124"/>
      <c r="I49" s="208">
        <f>'Rozpočet Pol'!G34</f>
        <v>0</v>
      </c>
      <c r="J49" s="208"/>
    </row>
    <row r="50" spans="1:10" ht="25.5" customHeight="1" x14ac:dyDescent="0.2">
      <c r="A50" s="111"/>
      <c r="B50" s="113" t="s">
        <v>57</v>
      </c>
      <c r="C50" s="209" t="s">
        <v>58</v>
      </c>
      <c r="D50" s="210"/>
      <c r="E50" s="210"/>
      <c r="F50" s="123" t="s">
        <v>23</v>
      </c>
      <c r="G50" s="124"/>
      <c r="H50" s="124"/>
      <c r="I50" s="208">
        <f>'Rozpočet Pol'!G41</f>
        <v>0</v>
      </c>
      <c r="J50" s="208"/>
    </row>
    <row r="51" spans="1:10" ht="25.5" customHeight="1" x14ac:dyDescent="0.2">
      <c r="A51" s="111"/>
      <c r="B51" s="113" t="s">
        <v>59</v>
      </c>
      <c r="C51" s="209" t="s">
        <v>60</v>
      </c>
      <c r="D51" s="210"/>
      <c r="E51" s="210"/>
      <c r="F51" s="123" t="s">
        <v>23</v>
      </c>
      <c r="G51" s="124"/>
      <c r="H51" s="124"/>
      <c r="I51" s="208">
        <f>'Rozpočet Pol'!G62</f>
        <v>0</v>
      </c>
      <c r="J51" s="208"/>
    </row>
    <row r="52" spans="1:10" ht="25.5" customHeight="1" x14ac:dyDescent="0.2">
      <c r="A52" s="111"/>
      <c r="B52" s="113" t="s">
        <v>61</v>
      </c>
      <c r="C52" s="209" t="s">
        <v>62</v>
      </c>
      <c r="D52" s="210"/>
      <c r="E52" s="210"/>
      <c r="F52" s="123" t="s">
        <v>23</v>
      </c>
      <c r="G52" s="124"/>
      <c r="H52" s="124"/>
      <c r="I52" s="208">
        <f>'Rozpočet Pol'!G69</f>
        <v>0</v>
      </c>
      <c r="J52" s="208"/>
    </row>
    <row r="53" spans="1:10" ht="25.5" customHeight="1" x14ac:dyDescent="0.2">
      <c r="A53" s="111"/>
      <c r="B53" s="113" t="s">
        <v>63</v>
      </c>
      <c r="C53" s="209" t="s">
        <v>64</v>
      </c>
      <c r="D53" s="210"/>
      <c r="E53" s="210"/>
      <c r="F53" s="123" t="s">
        <v>24</v>
      </c>
      <c r="G53" s="124"/>
      <c r="H53" s="124"/>
      <c r="I53" s="208">
        <f>'Rozpočet Pol'!G72</f>
        <v>0</v>
      </c>
      <c r="J53" s="208"/>
    </row>
    <row r="54" spans="1:10" ht="25.5" customHeight="1" x14ac:dyDescent="0.2">
      <c r="A54" s="111"/>
      <c r="B54" s="113" t="s">
        <v>65</v>
      </c>
      <c r="C54" s="209" t="s">
        <v>66</v>
      </c>
      <c r="D54" s="210"/>
      <c r="E54" s="210"/>
      <c r="F54" s="123" t="s">
        <v>24</v>
      </c>
      <c r="G54" s="124"/>
      <c r="H54" s="124"/>
      <c r="I54" s="208">
        <f>'Rozpočet Pol'!G86</f>
        <v>0</v>
      </c>
      <c r="J54" s="208"/>
    </row>
    <row r="55" spans="1:10" ht="25.5" customHeight="1" x14ac:dyDescent="0.2">
      <c r="A55" s="111"/>
      <c r="B55" s="113" t="s">
        <v>67</v>
      </c>
      <c r="C55" s="209" t="s">
        <v>68</v>
      </c>
      <c r="D55" s="210"/>
      <c r="E55" s="210"/>
      <c r="F55" s="123" t="s">
        <v>24</v>
      </c>
      <c r="G55" s="124"/>
      <c r="H55" s="124"/>
      <c r="I55" s="208">
        <f>'Rozpočet Pol'!G102</f>
        <v>0</v>
      </c>
      <c r="J55" s="208"/>
    </row>
    <row r="56" spans="1:10" ht="25.5" customHeight="1" x14ac:dyDescent="0.2">
      <c r="A56" s="111"/>
      <c r="B56" s="113" t="s">
        <v>69</v>
      </c>
      <c r="C56" s="209" t="s">
        <v>70</v>
      </c>
      <c r="D56" s="210"/>
      <c r="E56" s="210"/>
      <c r="F56" s="123" t="s">
        <v>24</v>
      </c>
      <c r="G56" s="124"/>
      <c r="H56" s="124"/>
      <c r="I56" s="208">
        <f>'Rozpočet Pol'!G116</f>
        <v>0</v>
      </c>
      <c r="J56" s="208"/>
    </row>
    <row r="57" spans="1:10" ht="25.5" customHeight="1" x14ac:dyDescent="0.2">
      <c r="A57" s="111"/>
      <c r="B57" s="113" t="s">
        <v>71</v>
      </c>
      <c r="C57" s="209" t="s">
        <v>72</v>
      </c>
      <c r="D57" s="210"/>
      <c r="E57" s="210"/>
      <c r="F57" s="123" t="s">
        <v>24</v>
      </c>
      <c r="G57" s="124"/>
      <c r="H57" s="124"/>
      <c r="I57" s="208">
        <f>'Rozpočet Pol'!G120</f>
        <v>0</v>
      </c>
      <c r="J57" s="208"/>
    </row>
    <row r="58" spans="1:10" ht="25.5" customHeight="1" x14ac:dyDescent="0.2">
      <c r="A58" s="111"/>
      <c r="B58" s="113" t="s">
        <v>73</v>
      </c>
      <c r="C58" s="209" t="s">
        <v>74</v>
      </c>
      <c r="D58" s="210"/>
      <c r="E58" s="210"/>
      <c r="F58" s="123" t="s">
        <v>24</v>
      </c>
      <c r="G58" s="124"/>
      <c r="H58" s="124"/>
      <c r="I58" s="208">
        <f>'Rozpočet Pol'!G131</f>
        <v>0</v>
      </c>
      <c r="J58" s="208"/>
    </row>
    <row r="59" spans="1:10" ht="25.5" customHeight="1" x14ac:dyDescent="0.2">
      <c r="A59" s="111"/>
      <c r="B59" s="113" t="s">
        <v>75</v>
      </c>
      <c r="C59" s="209" t="s">
        <v>76</v>
      </c>
      <c r="D59" s="210"/>
      <c r="E59" s="210"/>
      <c r="F59" s="123" t="s">
        <v>24</v>
      </c>
      <c r="G59" s="124"/>
      <c r="H59" s="124"/>
      <c r="I59" s="208">
        <f>'Rozpočet Pol'!G143</f>
        <v>0</v>
      </c>
      <c r="J59" s="208"/>
    </row>
    <row r="60" spans="1:10" ht="25.5" customHeight="1" x14ac:dyDescent="0.2">
      <c r="A60" s="111"/>
      <c r="B60" s="113" t="s">
        <v>77</v>
      </c>
      <c r="C60" s="209" t="s">
        <v>78</v>
      </c>
      <c r="D60" s="210"/>
      <c r="E60" s="210"/>
      <c r="F60" s="123" t="s">
        <v>24</v>
      </c>
      <c r="G60" s="124"/>
      <c r="H60" s="124"/>
      <c r="I60" s="208">
        <f>'Rozpočet Pol'!G153</f>
        <v>0</v>
      </c>
      <c r="J60" s="208"/>
    </row>
    <row r="61" spans="1:10" ht="25.5" customHeight="1" x14ac:dyDescent="0.2">
      <c r="A61" s="111"/>
      <c r="B61" s="113" t="s">
        <v>79</v>
      </c>
      <c r="C61" s="209" t="s">
        <v>80</v>
      </c>
      <c r="D61" s="210"/>
      <c r="E61" s="210"/>
      <c r="F61" s="123" t="s">
        <v>24</v>
      </c>
      <c r="G61" s="124"/>
      <c r="H61" s="124"/>
      <c r="I61" s="208">
        <f>'Rozpočet Pol'!G181</f>
        <v>0</v>
      </c>
      <c r="J61" s="208"/>
    </row>
    <row r="62" spans="1:10" ht="25.5" customHeight="1" x14ac:dyDescent="0.2">
      <c r="A62" s="111"/>
      <c r="B62" s="113" t="s">
        <v>81</v>
      </c>
      <c r="C62" s="209" t="s">
        <v>82</v>
      </c>
      <c r="D62" s="210"/>
      <c r="E62" s="210"/>
      <c r="F62" s="123" t="s">
        <v>24</v>
      </c>
      <c r="G62" s="124"/>
      <c r="H62" s="124"/>
      <c r="I62" s="208">
        <f>'Rozpočet Pol'!G215</f>
        <v>0</v>
      </c>
      <c r="J62" s="208"/>
    </row>
    <row r="63" spans="1:10" ht="25.5" customHeight="1" x14ac:dyDescent="0.2">
      <c r="A63" s="111"/>
      <c r="B63" s="113" t="s">
        <v>83</v>
      </c>
      <c r="C63" s="209" t="s">
        <v>84</v>
      </c>
      <c r="D63" s="210"/>
      <c r="E63" s="210"/>
      <c r="F63" s="123" t="s">
        <v>25</v>
      </c>
      <c r="G63" s="124"/>
      <c r="H63" s="124"/>
      <c r="I63" s="208">
        <f>'Rozpočet Pol'!G220</f>
        <v>0</v>
      </c>
      <c r="J63" s="208"/>
    </row>
    <row r="64" spans="1:10" ht="25.5" customHeight="1" x14ac:dyDescent="0.2">
      <c r="A64" s="111"/>
      <c r="B64" s="113" t="s">
        <v>85</v>
      </c>
      <c r="C64" s="209" t="s">
        <v>86</v>
      </c>
      <c r="D64" s="210"/>
      <c r="E64" s="210"/>
      <c r="F64" s="123" t="s">
        <v>23</v>
      </c>
      <c r="G64" s="124"/>
      <c r="H64" s="124"/>
      <c r="I64" s="208">
        <f>'Rozpočet Pol'!G222</f>
        <v>0</v>
      </c>
      <c r="J64" s="208"/>
    </row>
    <row r="65" spans="1:10" ht="25.5" customHeight="1" x14ac:dyDescent="0.2">
      <c r="A65" s="111"/>
      <c r="B65" s="120" t="s">
        <v>87</v>
      </c>
      <c r="C65" s="230" t="s">
        <v>26</v>
      </c>
      <c r="D65" s="231"/>
      <c r="E65" s="231"/>
      <c r="F65" s="125" t="s">
        <v>87</v>
      </c>
      <c r="G65" s="126"/>
      <c r="H65" s="126"/>
      <c r="I65" s="229">
        <f>'Rozpočet Pol'!G231</f>
        <v>0</v>
      </c>
      <c r="J65" s="229"/>
    </row>
    <row r="66" spans="1:10" ht="25.5" customHeight="1" x14ac:dyDescent="0.2">
      <c r="A66" s="112"/>
      <c r="B66" s="116" t="s">
        <v>1</v>
      </c>
      <c r="C66" s="116"/>
      <c r="D66" s="117"/>
      <c r="E66" s="117"/>
      <c r="F66" s="127"/>
      <c r="G66" s="128"/>
      <c r="H66" s="128"/>
      <c r="I66" s="232">
        <f>SUM(I47:I65)</f>
        <v>0</v>
      </c>
      <c r="J66" s="232"/>
    </row>
    <row r="67" spans="1:10" x14ac:dyDescent="0.2">
      <c r="F67" s="85"/>
      <c r="G67" s="85"/>
      <c r="H67" s="85"/>
      <c r="I67" s="85"/>
      <c r="J67" s="85"/>
    </row>
    <row r="68" spans="1:10" x14ac:dyDescent="0.2">
      <c r="F68" s="85"/>
      <c r="G68" s="85"/>
      <c r="H68" s="85"/>
      <c r="I68" s="85"/>
      <c r="J68" s="85"/>
    </row>
    <row r="69" spans="1:10" x14ac:dyDescent="0.2">
      <c r="F69" s="85"/>
      <c r="G69" s="85"/>
      <c r="H69" s="85"/>
      <c r="I69" s="85"/>
      <c r="J69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I64:J64"/>
    <mergeCell ref="C64:E64"/>
    <mergeCell ref="I65:J65"/>
    <mergeCell ref="C65:E65"/>
    <mergeCell ref="I66:J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12:G12"/>
    <mergeCell ref="D35:E35"/>
    <mergeCell ref="G24:I24"/>
    <mergeCell ref="G23:I23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3:G13"/>
    <mergeCell ref="D3:J3"/>
    <mergeCell ref="E19:F1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9" t="s">
        <v>41</v>
      </c>
      <c r="B2" s="68"/>
      <c r="C2" s="235"/>
      <c r="D2" s="235"/>
      <c r="E2" s="235"/>
      <c r="F2" s="235"/>
      <c r="G2" s="236"/>
    </row>
    <row r="3" spans="1:7" ht="24.95" hidden="1" customHeight="1" x14ac:dyDescent="0.2">
      <c r="A3" s="69" t="s">
        <v>7</v>
      </c>
      <c r="B3" s="68"/>
      <c r="C3" s="235"/>
      <c r="D3" s="235"/>
      <c r="E3" s="235"/>
      <c r="F3" s="235"/>
      <c r="G3" s="236"/>
    </row>
    <row r="4" spans="1:7" ht="24.95" hidden="1" customHeight="1" x14ac:dyDescent="0.2">
      <c r="A4" s="69" t="s">
        <v>8</v>
      </c>
      <c r="B4" s="68"/>
      <c r="C4" s="235"/>
      <c r="D4" s="235"/>
      <c r="E4" s="235"/>
      <c r="F4" s="235"/>
      <c r="G4" s="23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5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90</v>
      </c>
    </row>
    <row r="2" spans="1:60" ht="24.95" customHeight="1" x14ac:dyDescent="0.2">
      <c r="A2" s="133" t="s">
        <v>89</v>
      </c>
      <c r="B2" s="131"/>
      <c r="C2" s="250" t="s">
        <v>45</v>
      </c>
      <c r="D2" s="251"/>
      <c r="E2" s="251"/>
      <c r="F2" s="251"/>
      <c r="G2" s="252"/>
      <c r="AE2" t="s">
        <v>91</v>
      </c>
    </row>
    <row r="3" spans="1:60" ht="24.95" hidden="1" customHeight="1" x14ac:dyDescent="0.2">
      <c r="A3" s="134" t="s">
        <v>7</v>
      </c>
      <c r="B3" s="132"/>
      <c r="C3" s="253"/>
      <c r="D3" s="254"/>
      <c r="E3" s="254"/>
      <c r="F3" s="254"/>
      <c r="G3" s="255"/>
      <c r="AE3" t="s">
        <v>92</v>
      </c>
    </row>
    <row r="4" spans="1:60" ht="24.95" hidden="1" customHeight="1" x14ac:dyDescent="0.2">
      <c r="A4" s="134" t="s">
        <v>8</v>
      </c>
      <c r="B4" s="132"/>
      <c r="C4" s="253"/>
      <c r="D4" s="254"/>
      <c r="E4" s="254"/>
      <c r="F4" s="254"/>
      <c r="G4" s="255"/>
      <c r="AE4" t="s">
        <v>93</v>
      </c>
    </row>
    <row r="5" spans="1:60" hidden="1" x14ac:dyDescent="0.2">
      <c r="A5" s="135" t="s">
        <v>94</v>
      </c>
      <c r="B5" s="136"/>
      <c r="C5" s="136"/>
      <c r="D5" s="137"/>
      <c r="E5" s="137"/>
      <c r="F5" s="137"/>
      <c r="G5" s="138"/>
      <c r="AE5" t="s">
        <v>95</v>
      </c>
    </row>
    <row r="7" spans="1:60" ht="38.25" x14ac:dyDescent="0.2">
      <c r="A7" s="143" t="s">
        <v>96</v>
      </c>
      <c r="B7" s="144" t="s">
        <v>97</v>
      </c>
      <c r="C7" s="144" t="s">
        <v>98</v>
      </c>
      <c r="D7" s="143" t="s">
        <v>99</v>
      </c>
      <c r="E7" s="143" t="s">
        <v>100</v>
      </c>
      <c r="F7" s="139" t="s">
        <v>101</v>
      </c>
      <c r="G7" s="160" t="s">
        <v>28</v>
      </c>
      <c r="H7" s="161" t="s">
        <v>29</v>
      </c>
      <c r="I7" s="161" t="s">
        <v>102</v>
      </c>
      <c r="J7" s="161" t="s">
        <v>30</v>
      </c>
      <c r="K7" s="161" t="s">
        <v>103</v>
      </c>
      <c r="L7" s="161" t="s">
        <v>104</v>
      </c>
      <c r="M7" s="161" t="s">
        <v>105</v>
      </c>
      <c r="N7" s="161" t="s">
        <v>106</v>
      </c>
      <c r="O7" s="161" t="s">
        <v>107</v>
      </c>
      <c r="P7" s="161" t="s">
        <v>108</v>
      </c>
      <c r="Q7" s="161" t="s">
        <v>109</v>
      </c>
      <c r="R7" s="161" t="s">
        <v>110</v>
      </c>
      <c r="S7" s="161" t="s">
        <v>111</v>
      </c>
      <c r="T7" s="161" t="s">
        <v>112</v>
      </c>
      <c r="U7" s="146" t="s">
        <v>113</v>
      </c>
    </row>
    <row r="8" spans="1:60" x14ac:dyDescent="0.2">
      <c r="A8" s="162" t="s">
        <v>114</v>
      </c>
      <c r="B8" s="163" t="s">
        <v>51</v>
      </c>
      <c r="C8" s="164" t="s">
        <v>52</v>
      </c>
      <c r="D8" s="165"/>
      <c r="E8" s="166"/>
      <c r="F8" s="167"/>
      <c r="G8" s="167">
        <f>SUMIF(AE9:AE26,"&lt;&gt;NOR",G9:G26)</f>
        <v>0</v>
      </c>
      <c r="H8" s="167"/>
      <c r="I8" s="167">
        <f>SUM(I9:I26)</f>
        <v>0</v>
      </c>
      <c r="J8" s="167"/>
      <c r="K8" s="167">
        <f>SUM(K9:K26)</f>
        <v>0</v>
      </c>
      <c r="L8" s="167"/>
      <c r="M8" s="167">
        <f>SUM(M9:M26)</f>
        <v>0</v>
      </c>
      <c r="N8" s="145"/>
      <c r="O8" s="145">
        <f>SUM(O9:O26)</f>
        <v>1.56759</v>
      </c>
      <c r="P8" s="145"/>
      <c r="Q8" s="145">
        <f>SUM(Q9:Q26)</f>
        <v>0</v>
      </c>
      <c r="R8" s="145"/>
      <c r="S8" s="145"/>
      <c r="T8" s="162"/>
      <c r="U8" s="145">
        <f>SUM(U9:U26)</f>
        <v>44.629999999999995</v>
      </c>
      <c r="AE8" t="s">
        <v>115</v>
      </c>
    </row>
    <row r="9" spans="1:60" outlineLevel="1" x14ac:dyDescent="0.2">
      <c r="A9" s="141">
        <v>1</v>
      </c>
      <c r="B9" s="141" t="s">
        <v>116</v>
      </c>
      <c r="C9" s="178" t="s">
        <v>117</v>
      </c>
      <c r="D9" s="147" t="s">
        <v>118</v>
      </c>
      <c r="E9" s="154">
        <v>62.92</v>
      </c>
      <c r="F9" s="157">
        <f>H9+J9</f>
        <v>0</v>
      </c>
      <c r="G9" s="157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48">
        <v>5.2500000000000003E-3</v>
      </c>
      <c r="O9" s="148">
        <f>ROUND(E9*N9,5)</f>
        <v>0.33033000000000001</v>
      </c>
      <c r="P9" s="148">
        <v>0</v>
      </c>
      <c r="Q9" s="148">
        <f>ROUND(E9*P9,5)</f>
        <v>0</v>
      </c>
      <c r="R9" s="148"/>
      <c r="S9" s="148"/>
      <c r="T9" s="149">
        <v>9.6000000000000002E-2</v>
      </c>
      <c r="U9" s="148">
        <f>ROUND(E9*T9,2)</f>
        <v>6.04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119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41"/>
      <c r="B10" s="141"/>
      <c r="C10" s="179" t="s">
        <v>120</v>
      </c>
      <c r="D10" s="150"/>
      <c r="E10" s="155">
        <v>34.200000000000003</v>
      </c>
      <c r="F10" s="157"/>
      <c r="G10" s="157"/>
      <c r="H10" s="157"/>
      <c r="I10" s="157"/>
      <c r="J10" s="157"/>
      <c r="K10" s="157"/>
      <c r="L10" s="157"/>
      <c r="M10" s="157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121</v>
      </c>
      <c r="AF10" s="140">
        <v>0</v>
      </c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/>
      <c r="B11" s="141"/>
      <c r="C11" s="179" t="s">
        <v>122</v>
      </c>
      <c r="D11" s="150"/>
      <c r="E11" s="155">
        <v>13</v>
      </c>
      <c r="F11" s="157"/>
      <c r="G11" s="157"/>
      <c r="H11" s="157"/>
      <c r="I11" s="157"/>
      <c r="J11" s="157"/>
      <c r="K11" s="157"/>
      <c r="L11" s="157"/>
      <c r="M11" s="157"/>
      <c r="N11" s="148"/>
      <c r="O11" s="148"/>
      <c r="P11" s="148"/>
      <c r="Q11" s="148"/>
      <c r="R11" s="148"/>
      <c r="S11" s="148"/>
      <c r="T11" s="149"/>
      <c r="U11" s="148"/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121</v>
      </c>
      <c r="AF11" s="140">
        <v>0</v>
      </c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41"/>
      <c r="B12" s="141"/>
      <c r="C12" s="179" t="s">
        <v>123</v>
      </c>
      <c r="D12" s="150"/>
      <c r="E12" s="155">
        <v>1.2</v>
      </c>
      <c r="F12" s="157"/>
      <c r="G12" s="157"/>
      <c r="H12" s="157"/>
      <c r="I12" s="157"/>
      <c r="J12" s="157"/>
      <c r="K12" s="157"/>
      <c r="L12" s="157"/>
      <c r="M12" s="157"/>
      <c r="N12" s="148"/>
      <c r="O12" s="148"/>
      <c r="P12" s="148"/>
      <c r="Q12" s="148"/>
      <c r="R12" s="148"/>
      <c r="S12" s="148"/>
      <c r="T12" s="149"/>
      <c r="U12" s="148"/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121</v>
      </c>
      <c r="AF12" s="140">
        <v>0</v>
      </c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41"/>
      <c r="B13" s="141"/>
      <c r="C13" s="179" t="s">
        <v>124</v>
      </c>
      <c r="D13" s="150"/>
      <c r="E13" s="155">
        <v>0.8</v>
      </c>
      <c r="F13" s="157"/>
      <c r="G13" s="157"/>
      <c r="H13" s="157"/>
      <c r="I13" s="157"/>
      <c r="J13" s="157"/>
      <c r="K13" s="157"/>
      <c r="L13" s="157"/>
      <c r="M13" s="157"/>
      <c r="N13" s="148"/>
      <c r="O13" s="148"/>
      <c r="P13" s="148"/>
      <c r="Q13" s="148"/>
      <c r="R13" s="148"/>
      <c r="S13" s="148"/>
      <c r="T13" s="149"/>
      <c r="U13" s="148"/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121</v>
      </c>
      <c r="AF13" s="140">
        <v>0</v>
      </c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41"/>
      <c r="B14" s="141"/>
      <c r="C14" s="179" t="s">
        <v>125</v>
      </c>
      <c r="D14" s="150"/>
      <c r="E14" s="155">
        <v>3.5</v>
      </c>
      <c r="F14" s="157"/>
      <c r="G14" s="157"/>
      <c r="H14" s="157"/>
      <c r="I14" s="157"/>
      <c r="J14" s="157"/>
      <c r="K14" s="157"/>
      <c r="L14" s="157"/>
      <c r="M14" s="157"/>
      <c r="N14" s="148"/>
      <c r="O14" s="148"/>
      <c r="P14" s="148"/>
      <c r="Q14" s="148"/>
      <c r="R14" s="148"/>
      <c r="S14" s="148"/>
      <c r="T14" s="149"/>
      <c r="U14" s="148"/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121</v>
      </c>
      <c r="AF14" s="140">
        <v>0</v>
      </c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41"/>
      <c r="B15" s="141"/>
      <c r="C15" s="179" t="s">
        <v>126</v>
      </c>
      <c r="D15" s="150"/>
      <c r="E15" s="155">
        <v>8.82</v>
      </c>
      <c r="F15" s="157"/>
      <c r="G15" s="157"/>
      <c r="H15" s="157"/>
      <c r="I15" s="157"/>
      <c r="J15" s="157"/>
      <c r="K15" s="157"/>
      <c r="L15" s="157"/>
      <c r="M15" s="157"/>
      <c r="N15" s="148"/>
      <c r="O15" s="148"/>
      <c r="P15" s="148"/>
      <c r="Q15" s="148"/>
      <c r="R15" s="148"/>
      <c r="S15" s="148"/>
      <c r="T15" s="149"/>
      <c r="U15" s="148"/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121</v>
      </c>
      <c r="AF15" s="140">
        <v>0</v>
      </c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/>
      <c r="B16" s="141"/>
      <c r="C16" s="179" t="s">
        <v>127</v>
      </c>
      <c r="D16" s="150"/>
      <c r="E16" s="155">
        <v>1.4</v>
      </c>
      <c r="F16" s="157"/>
      <c r="G16" s="157"/>
      <c r="H16" s="157"/>
      <c r="I16" s="157"/>
      <c r="J16" s="157"/>
      <c r="K16" s="157"/>
      <c r="L16" s="157"/>
      <c r="M16" s="157"/>
      <c r="N16" s="148"/>
      <c r="O16" s="148"/>
      <c r="P16" s="148"/>
      <c r="Q16" s="148"/>
      <c r="R16" s="148"/>
      <c r="S16" s="148"/>
      <c r="T16" s="149"/>
      <c r="U16" s="148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121</v>
      </c>
      <c r="AF16" s="140">
        <v>0</v>
      </c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ht="22.5" outlineLevel="1" x14ac:dyDescent="0.2">
      <c r="A17" s="141">
        <v>2</v>
      </c>
      <c r="B17" s="141" t="s">
        <v>128</v>
      </c>
      <c r="C17" s="178" t="s">
        <v>129</v>
      </c>
      <c r="D17" s="147" t="s">
        <v>118</v>
      </c>
      <c r="E17" s="154">
        <v>23.28875</v>
      </c>
      <c r="F17" s="157">
        <f>H17+J17</f>
        <v>0</v>
      </c>
      <c r="G17" s="157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21</v>
      </c>
      <c r="M17" s="157">
        <f>G17*(1+L17/100)</f>
        <v>0</v>
      </c>
      <c r="N17" s="148">
        <v>1.7680000000000001E-2</v>
      </c>
      <c r="O17" s="148">
        <f>ROUND(E17*N17,5)</f>
        <v>0.41175</v>
      </c>
      <c r="P17" s="148">
        <v>0</v>
      </c>
      <c r="Q17" s="148">
        <f>ROUND(E17*P17,5)</f>
        <v>0</v>
      </c>
      <c r="R17" s="148"/>
      <c r="S17" s="148"/>
      <c r="T17" s="149">
        <v>0.38716</v>
      </c>
      <c r="U17" s="148">
        <f>ROUND(E17*T17,2)</f>
        <v>9.02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119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41"/>
      <c r="B18" s="141"/>
      <c r="C18" s="179" t="s">
        <v>130</v>
      </c>
      <c r="D18" s="150"/>
      <c r="E18" s="155">
        <v>23.28875</v>
      </c>
      <c r="F18" s="157"/>
      <c r="G18" s="157"/>
      <c r="H18" s="157"/>
      <c r="I18" s="157"/>
      <c r="J18" s="157"/>
      <c r="K18" s="157"/>
      <c r="L18" s="157"/>
      <c r="M18" s="157"/>
      <c r="N18" s="148"/>
      <c r="O18" s="148"/>
      <c r="P18" s="148"/>
      <c r="Q18" s="148"/>
      <c r="R18" s="148"/>
      <c r="S18" s="148"/>
      <c r="T18" s="149"/>
      <c r="U18" s="148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121</v>
      </c>
      <c r="AF18" s="140">
        <v>0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ht="22.5" outlineLevel="1" x14ac:dyDescent="0.2">
      <c r="A19" s="141">
        <v>3</v>
      </c>
      <c r="B19" s="141" t="s">
        <v>131</v>
      </c>
      <c r="C19" s="178" t="s">
        <v>132</v>
      </c>
      <c r="D19" s="147" t="s">
        <v>118</v>
      </c>
      <c r="E19" s="154">
        <v>62.92</v>
      </c>
      <c r="F19" s="157">
        <f>H19+J19</f>
        <v>0</v>
      </c>
      <c r="G19" s="157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21</v>
      </c>
      <c r="M19" s="157">
        <f>G19*(1+L19/100)</f>
        <v>0</v>
      </c>
      <c r="N19" s="148">
        <v>1.312E-2</v>
      </c>
      <c r="O19" s="148">
        <f>ROUND(E19*N19,5)</f>
        <v>0.82550999999999997</v>
      </c>
      <c r="P19" s="148">
        <v>0</v>
      </c>
      <c r="Q19" s="148">
        <f>ROUND(E19*P19,5)</f>
        <v>0</v>
      </c>
      <c r="R19" s="148"/>
      <c r="S19" s="148"/>
      <c r="T19" s="149">
        <v>0.47</v>
      </c>
      <c r="U19" s="148">
        <f>ROUND(E19*T19,2)</f>
        <v>29.57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119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/>
      <c r="B20" s="141"/>
      <c r="C20" s="179" t="s">
        <v>120</v>
      </c>
      <c r="D20" s="150"/>
      <c r="E20" s="155">
        <v>34.200000000000003</v>
      </c>
      <c r="F20" s="157"/>
      <c r="G20" s="157"/>
      <c r="H20" s="157"/>
      <c r="I20" s="157"/>
      <c r="J20" s="157"/>
      <c r="K20" s="157"/>
      <c r="L20" s="157"/>
      <c r="M20" s="157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121</v>
      </c>
      <c r="AF20" s="140">
        <v>0</v>
      </c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/>
      <c r="B21" s="141"/>
      <c r="C21" s="179" t="s">
        <v>122</v>
      </c>
      <c r="D21" s="150"/>
      <c r="E21" s="155">
        <v>13</v>
      </c>
      <c r="F21" s="157"/>
      <c r="G21" s="157"/>
      <c r="H21" s="157"/>
      <c r="I21" s="157"/>
      <c r="J21" s="157"/>
      <c r="K21" s="157"/>
      <c r="L21" s="157"/>
      <c r="M21" s="157"/>
      <c r="N21" s="148"/>
      <c r="O21" s="148"/>
      <c r="P21" s="148"/>
      <c r="Q21" s="148"/>
      <c r="R21" s="148"/>
      <c r="S21" s="148"/>
      <c r="T21" s="149"/>
      <c r="U21" s="148"/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121</v>
      </c>
      <c r="AF21" s="140">
        <v>0</v>
      </c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41"/>
      <c r="B22" s="141"/>
      <c r="C22" s="179" t="s">
        <v>123</v>
      </c>
      <c r="D22" s="150"/>
      <c r="E22" s="155">
        <v>1.2</v>
      </c>
      <c r="F22" s="157"/>
      <c r="G22" s="157"/>
      <c r="H22" s="157"/>
      <c r="I22" s="157"/>
      <c r="J22" s="157"/>
      <c r="K22" s="157"/>
      <c r="L22" s="157"/>
      <c r="M22" s="157"/>
      <c r="N22" s="148"/>
      <c r="O22" s="148"/>
      <c r="P22" s="148"/>
      <c r="Q22" s="148"/>
      <c r="R22" s="148"/>
      <c r="S22" s="148"/>
      <c r="T22" s="149"/>
      <c r="U22" s="148"/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121</v>
      </c>
      <c r="AF22" s="140">
        <v>0</v>
      </c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41"/>
      <c r="B23" s="141"/>
      <c r="C23" s="179" t="s">
        <v>124</v>
      </c>
      <c r="D23" s="150"/>
      <c r="E23" s="155">
        <v>0.8</v>
      </c>
      <c r="F23" s="157"/>
      <c r="G23" s="157"/>
      <c r="H23" s="157"/>
      <c r="I23" s="157"/>
      <c r="J23" s="157"/>
      <c r="K23" s="157"/>
      <c r="L23" s="157"/>
      <c r="M23" s="157"/>
      <c r="N23" s="148"/>
      <c r="O23" s="148"/>
      <c r="P23" s="148"/>
      <c r="Q23" s="148"/>
      <c r="R23" s="148"/>
      <c r="S23" s="148"/>
      <c r="T23" s="149"/>
      <c r="U23" s="148"/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121</v>
      </c>
      <c r="AF23" s="140">
        <v>0</v>
      </c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/>
      <c r="B24" s="141"/>
      <c r="C24" s="179" t="s">
        <v>125</v>
      </c>
      <c r="D24" s="150"/>
      <c r="E24" s="155">
        <v>3.5</v>
      </c>
      <c r="F24" s="157"/>
      <c r="G24" s="157"/>
      <c r="H24" s="157"/>
      <c r="I24" s="157"/>
      <c r="J24" s="157"/>
      <c r="K24" s="157"/>
      <c r="L24" s="157"/>
      <c r="M24" s="157"/>
      <c r="N24" s="148"/>
      <c r="O24" s="148"/>
      <c r="P24" s="148"/>
      <c r="Q24" s="148"/>
      <c r="R24" s="148"/>
      <c r="S24" s="148"/>
      <c r="T24" s="149"/>
      <c r="U24" s="148"/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121</v>
      </c>
      <c r="AF24" s="140">
        <v>0</v>
      </c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41"/>
      <c r="B25" s="141"/>
      <c r="C25" s="179" t="s">
        <v>126</v>
      </c>
      <c r="D25" s="150"/>
      <c r="E25" s="155">
        <v>8.82</v>
      </c>
      <c r="F25" s="157"/>
      <c r="G25" s="157"/>
      <c r="H25" s="157"/>
      <c r="I25" s="157"/>
      <c r="J25" s="157"/>
      <c r="K25" s="157"/>
      <c r="L25" s="157"/>
      <c r="M25" s="157"/>
      <c r="N25" s="148"/>
      <c r="O25" s="148"/>
      <c r="P25" s="148"/>
      <c r="Q25" s="148"/>
      <c r="R25" s="148"/>
      <c r="S25" s="148"/>
      <c r="T25" s="149"/>
      <c r="U25" s="148"/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121</v>
      </c>
      <c r="AF25" s="140">
        <v>0</v>
      </c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41"/>
      <c r="B26" s="141"/>
      <c r="C26" s="179" t="s">
        <v>127</v>
      </c>
      <c r="D26" s="150"/>
      <c r="E26" s="155">
        <v>1.4</v>
      </c>
      <c r="F26" s="157"/>
      <c r="G26" s="157"/>
      <c r="H26" s="157"/>
      <c r="I26" s="157"/>
      <c r="J26" s="157"/>
      <c r="K26" s="157"/>
      <c r="L26" s="157"/>
      <c r="M26" s="157"/>
      <c r="N26" s="148"/>
      <c r="O26" s="148"/>
      <c r="P26" s="148"/>
      <c r="Q26" s="148"/>
      <c r="R26" s="148"/>
      <c r="S26" s="148"/>
      <c r="T26" s="149"/>
      <c r="U26" s="148"/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121</v>
      </c>
      <c r="AF26" s="140">
        <v>0</v>
      </c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x14ac:dyDescent="0.2">
      <c r="A27" s="142" t="s">
        <v>114</v>
      </c>
      <c r="B27" s="142" t="s">
        <v>53</v>
      </c>
      <c r="C27" s="180" t="s">
        <v>54</v>
      </c>
      <c r="D27" s="151"/>
      <c r="E27" s="156"/>
      <c r="F27" s="159"/>
      <c r="G27" s="159">
        <f>SUMIF(AE28:AE33,"&lt;&gt;NOR",G28:G33)</f>
        <v>0</v>
      </c>
      <c r="H27" s="159"/>
      <c r="I27" s="159">
        <f>SUM(I28:I33)</f>
        <v>0</v>
      </c>
      <c r="J27" s="159"/>
      <c r="K27" s="159">
        <f>SUM(K28:K33)</f>
        <v>0</v>
      </c>
      <c r="L27" s="159"/>
      <c r="M27" s="159">
        <f>SUM(M28:M33)</f>
        <v>0</v>
      </c>
      <c r="N27" s="152"/>
      <c r="O27" s="152">
        <f>SUM(O28:O33)</f>
        <v>2.2124299999999999</v>
      </c>
      <c r="P27" s="152"/>
      <c r="Q27" s="152">
        <f>SUM(Q28:Q33)</f>
        <v>0</v>
      </c>
      <c r="R27" s="152"/>
      <c r="S27" s="152"/>
      <c r="T27" s="153"/>
      <c r="U27" s="152">
        <f>SUM(U28:U33)</f>
        <v>9.92</v>
      </c>
      <c r="AE27" t="s">
        <v>115</v>
      </c>
    </row>
    <row r="28" spans="1:60" ht="22.5" outlineLevel="1" x14ac:dyDescent="0.2">
      <c r="A28" s="141">
        <v>4</v>
      </c>
      <c r="B28" s="141" t="s">
        <v>133</v>
      </c>
      <c r="C28" s="178" t="s">
        <v>350</v>
      </c>
      <c r="D28" s="147" t="s">
        <v>118</v>
      </c>
      <c r="E28" s="154">
        <v>23.28875</v>
      </c>
      <c r="F28" s="157">
        <f>H28+J28</f>
        <v>0</v>
      </c>
      <c r="G28" s="157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21</v>
      </c>
      <c r="M28" s="157">
        <f>G28*(1+L28/100)</f>
        <v>0</v>
      </c>
      <c r="N28" s="148">
        <v>9.5000000000000001E-2</v>
      </c>
      <c r="O28" s="148">
        <f>ROUND(E28*N28,5)</f>
        <v>2.2124299999999999</v>
      </c>
      <c r="P28" s="148">
        <v>0</v>
      </c>
      <c r="Q28" s="148">
        <f>ROUND(E28*P28,5)</f>
        <v>0</v>
      </c>
      <c r="R28" s="148"/>
      <c r="S28" s="148"/>
      <c r="T28" s="149">
        <v>0.42599999999999999</v>
      </c>
      <c r="U28" s="148">
        <f>ROUND(E28*T28,2)</f>
        <v>9.92</v>
      </c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119</v>
      </c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">
      <c r="A29" s="141"/>
      <c r="B29" s="141"/>
      <c r="C29" s="179" t="s">
        <v>134</v>
      </c>
      <c r="D29" s="150"/>
      <c r="E29" s="155">
        <v>3.1625000000000001</v>
      </c>
      <c r="F29" s="157"/>
      <c r="G29" s="157"/>
      <c r="H29" s="157"/>
      <c r="I29" s="157"/>
      <c r="J29" s="157"/>
      <c r="K29" s="157"/>
      <c r="L29" s="157"/>
      <c r="M29" s="157"/>
      <c r="N29" s="148"/>
      <c r="O29" s="148"/>
      <c r="P29" s="148"/>
      <c r="Q29" s="148"/>
      <c r="R29" s="148"/>
      <c r="S29" s="148"/>
      <c r="T29" s="149"/>
      <c r="U29" s="148"/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121</v>
      </c>
      <c r="AF29" s="140">
        <v>0</v>
      </c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/>
      <c r="B30" s="141"/>
      <c r="C30" s="179" t="s">
        <v>135</v>
      </c>
      <c r="D30" s="150"/>
      <c r="E30" s="155">
        <v>0.2</v>
      </c>
      <c r="F30" s="157"/>
      <c r="G30" s="157"/>
      <c r="H30" s="157"/>
      <c r="I30" s="157"/>
      <c r="J30" s="157"/>
      <c r="K30" s="157"/>
      <c r="L30" s="157"/>
      <c r="M30" s="157"/>
      <c r="N30" s="148"/>
      <c r="O30" s="148"/>
      <c r="P30" s="148"/>
      <c r="Q30" s="148"/>
      <c r="R30" s="148"/>
      <c r="S30" s="148"/>
      <c r="T30" s="149"/>
      <c r="U30" s="148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121</v>
      </c>
      <c r="AF30" s="140">
        <v>0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/>
      <c r="B31" s="141"/>
      <c r="C31" s="179" t="s">
        <v>136</v>
      </c>
      <c r="D31" s="150"/>
      <c r="E31" s="155">
        <v>15.66</v>
      </c>
      <c r="F31" s="157"/>
      <c r="G31" s="157"/>
      <c r="H31" s="157"/>
      <c r="I31" s="157"/>
      <c r="J31" s="157"/>
      <c r="K31" s="157"/>
      <c r="L31" s="157"/>
      <c r="M31" s="157"/>
      <c r="N31" s="148"/>
      <c r="O31" s="148"/>
      <c r="P31" s="148"/>
      <c r="Q31" s="148"/>
      <c r="R31" s="148"/>
      <c r="S31" s="148"/>
      <c r="T31" s="149"/>
      <c r="U31" s="148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121</v>
      </c>
      <c r="AF31" s="140">
        <v>0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41"/>
      <c r="B32" s="141"/>
      <c r="C32" s="179" t="s">
        <v>137</v>
      </c>
      <c r="D32" s="150"/>
      <c r="E32" s="155">
        <v>0.28499999999999998</v>
      </c>
      <c r="F32" s="157"/>
      <c r="G32" s="157"/>
      <c r="H32" s="157"/>
      <c r="I32" s="157"/>
      <c r="J32" s="157"/>
      <c r="K32" s="157"/>
      <c r="L32" s="157"/>
      <c r="M32" s="157"/>
      <c r="N32" s="148"/>
      <c r="O32" s="148"/>
      <c r="P32" s="148"/>
      <c r="Q32" s="148"/>
      <c r="R32" s="148"/>
      <c r="S32" s="148"/>
      <c r="T32" s="149"/>
      <c r="U32" s="148"/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121</v>
      </c>
      <c r="AF32" s="140">
        <v>0</v>
      </c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141"/>
      <c r="B33" s="141"/>
      <c r="C33" s="179" t="s">
        <v>138</v>
      </c>
      <c r="D33" s="150"/>
      <c r="E33" s="155">
        <v>3.9812500000000002</v>
      </c>
      <c r="F33" s="157"/>
      <c r="G33" s="157"/>
      <c r="H33" s="157"/>
      <c r="I33" s="157"/>
      <c r="J33" s="157"/>
      <c r="K33" s="157"/>
      <c r="L33" s="157"/>
      <c r="M33" s="157"/>
      <c r="N33" s="148"/>
      <c r="O33" s="148"/>
      <c r="P33" s="148"/>
      <c r="Q33" s="148"/>
      <c r="R33" s="148"/>
      <c r="S33" s="148"/>
      <c r="T33" s="149"/>
      <c r="U33" s="148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121</v>
      </c>
      <c r="AF33" s="140">
        <v>0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x14ac:dyDescent="0.2">
      <c r="A34" s="142" t="s">
        <v>114</v>
      </c>
      <c r="B34" s="142" t="s">
        <v>55</v>
      </c>
      <c r="C34" s="180" t="s">
        <v>56</v>
      </c>
      <c r="D34" s="151"/>
      <c r="E34" s="156"/>
      <c r="F34" s="159"/>
      <c r="G34" s="159">
        <f>SUMIF(AE35:AE40,"&lt;&gt;NOR",G35:G40)</f>
        <v>0</v>
      </c>
      <c r="H34" s="159"/>
      <c r="I34" s="159">
        <f>SUM(I35:I40)</f>
        <v>0</v>
      </c>
      <c r="J34" s="159"/>
      <c r="K34" s="159">
        <f>SUM(K35:K40)</f>
        <v>0</v>
      </c>
      <c r="L34" s="159"/>
      <c r="M34" s="159">
        <f>SUM(M35:M40)</f>
        <v>0</v>
      </c>
      <c r="N34" s="152"/>
      <c r="O34" s="152">
        <f>SUM(O35:O40)</f>
        <v>9.3000000000000005E-4</v>
      </c>
      <c r="P34" s="152"/>
      <c r="Q34" s="152">
        <f>SUM(Q35:Q40)</f>
        <v>0</v>
      </c>
      <c r="R34" s="152"/>
      <c r="S34" s="152"/>
      <c r="T34" s="153"/>
      <c r="U34" s="152">
        <f>SUM(U35:U40)</f>
        <v>7.17</v>
      </c>
      <c r="AE34" t="s">
        <v>115</v>
      </c>
    </row>
    <row r="35" spans="1:60" outlineLevel="1" x14ac:dyDescent="0.2">
      <c r="A35" s="141">
        <v>5</v>
      </c>
      <c r="B35" s="141" t="s">
        <v>139</v>
      </c>
      <c r="C35" s="178" t="s">
        <v>140</v>
      </c>
      <c r="D35" s="147" t="s">
        <v>118</v>
      </c>
      <c r="E35" s="154">
        <v>23.28875</v>
      </c>
      <c r="F35" s="157">
        <f>H35+J35</f>
        <v>0</v>
      </c>
      <c r="G35" s="157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21</v>
      </c>
      <c r="M35" s="157">
        <f>G35*(1+L35/100)</f>
        <v>0</v>
      </c>
      <c r="N35" s="148">
        <v>4.0000000000000003E-5</v>
      </c>
      <c r="O35" s="148">
        <f>ROUND(E35*N35,5)</f>
        <v>9.3000000000000005E-4</v>
      </c>
      <c r="P35" s="148">
        <v>0</v>
      </c>
      <c r="Q35" s="148">
        <f>ROUND(E35*P35,5)</f>
        <v>0</v>
      </c>
      <c r="R35" s="148"/>
      <c r="S35" s="148"/>
      <c r="T35" s="149">
        <v>0.308</v>
      </c>
      <c r="U35" s="148">
        <f>ROUND(E35*T35,2)</f>
        <v>7.17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119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/>
      <c r="B36" s="141"/>
      <c r="C36" s="179" t="s">
        <v>134</v>
      </c>
      <c r="D36" s="150"/>
      <c r="E36" s="155">
        <v>3.1625000000000001</v>
      </c>
      <c r="F36" s="157"/>
      <c r="G36" s="157"/>
      <c r="H36" s="157"/>
      <c r="I36" s="157"/>
      <c r="J36" s="157"/>
      <c r="K36" s="157"/>
      <c r="L36" s="157"/>
      <c r="M36" s="157"/>
      <c r="N36" s="148"/>
      <c r="O36" s="148"/>
      <c r="P36" s="148"/>
      <c r="Q36" s="148"/>
      <c r="R36" s="148"/>
      <c r="S36" s="148"/>
      <c r="T36" s="149"/>
      <c r="U36" s="148"/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121</v>
      </c>
      <c r="AF36" s="140">
        <v>0</v>
      </c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41"/>
      <c r="B37" s="141"/>
      <c r="C37" s="179" t="s">
        <v>135</v>
      </c>
      <c r="D37" s="150"/>
      <c r="E37" s="155">
        <v>0.2</v>
      </c>
      <c r="F37" s="157"/>
      <c r="G37" s="157"/>
      <c r="H37" s="157"/>
      <c r="I37" s="157"/>
      <c r="J37" s="157"/>
      <c r="K37" s="157"/>
      <c r="L37" s="157"/>
      <c r="M37" s="157"/>
      <c r="N37" s="148"/>
      <c r="O37" s="148"/>
      <c r="P37" s="148"/>
      <c r="Q37" s="148"/>
      <c r="R37" s="148"/>
      <c r="S37" s="148"/>
      <c r="T37" s="149"/>
      <c r="U37" s="148"/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121</v>
      </c>
      <c r="AF37" s="140">
        <v>0</v>
      </c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/>
      <c r="B38" s="141"/>
      <c r="C38" s="179" t="s">
        <v>136</v>
      </c>
      <c r="D38" s="150"/>
      <c r="E38" s="155">
        <v>15.66</v>
      </c>
      <c r="F38" s="157"/>
      <c r="G38" s="157"/>
      <c r="H38" s="157"/>
      <c r="I38" s="157"/>
      <c r="J38" s="157"/>
      <c r="K38" s="157"/>
      <c r="L38" s="157"/>
      <c r="M38" s="157"/>
      <c r="N38" s="148"/>
      <c r="O38" s="148"/>
      <c r="P38" s="148"/>
      <c r="Q38" s="148"/>
      <c r="R38" s="148"/>
      <c r="S38" s="148"/>
      <c r="T38" s="149"/>
      <c r="U38" s="148"/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121</v>
      </c>
      <c r="AF38" s="140">
        <v>0</v>
      </c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41"/>
      <c r="B39" s="141"/>
      <c r="C39" s="179" t="s">
        <v>137</v>
      </c>
      <c r="D39" s="150"/>
      <c r="E39" s="155">
        <v>0.28499999999999998</v>
      </c>
      <c r="F39" s="157"/>
      <c r="G39" s="157"/>
      <c r="H39" s="157"/>
      <c r="I39" s="157"/>
      <c r="J39" s="157"/>
      <c r="K39" s="157"/>
      <c r="L39" s="157"/>
      <c r="M39" s="157"/>
      <c r="N39" s="148"/>
      <c r="O39" s="148"/>
      <c r="P39" s="148"/>
      <c r="Q39" s="148"/>
      <c r="R39" s="148"/>
      <c r="S39" s="148"/>
      <c r="T39" s="149"/>
      <c r="U39" s="148"/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121</v>
      </c>
      <c r="AF39" s="140">
        <v>0</v>
      </c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/>
      <c r="B40" s="141"/>
      <c r="C40" s="179" t="s">
        <v>138</v>
      </c>
      <c r="D40" s="150"/>
      <c r="E40" s="155">
        <v>3.9812500000000002</v>
      </c>
      <c r="F40" s="157"/>
      <c r="G40" s="157"/>
      <c r="H40" s="157"/>
      <c r="I40" s="157"/>
      <c r="J40" s="157"/>
      <c r="K40" s="157"/>
      <c r="L40" s="157"/>
      <c r="M40" s="157"/>
      <c r="N40" s="148"/>
      <c r="O40" s="148"/>
      <c r="P40" s="148"/>
      <c r="Q40" s="148"/>
      <c r="R40" s="148"/>
      <c r="S40" s="148"/>
      <c r="T40" s="149"/>
      <c r="U40" s="148"/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121</v>
      </c>
      <c r="AF40" s="140">
        <v>0</v>
      </c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x14ac:dyDescent="0.2">
      <c r="A41" s="142" t="s">
        <v>114</v>
      </c>
      <c r="B41" s="142" t="s">
        <v>57</v>
      </c>
      <c r="C41" s="180" t="s">
        <v>58</v>
      </c>
      <c r="D41" s="151"/>
      <c r="E41" s="156"/>
      <c r="F41" s="159"/>
      <c r="G41" s="159">
        <f>SUMIF(AE42:AE61,"&lt;&gt;NOR",G42:G61)</f>
        <v>0</v>
      </c>
      <c r="H41" s="159"/>
      <c r="I41" s="159">
        <f>SUM(I42:I61)</f>
        <v>0</v>
      </c>
      <c r="J41" s="159"/>
      <c r="K41" s="159">
        <f>SUM(K42:K61)</f>
        <v>0</v>
      </c>
      <c r="L41" s="159"/>
      <c r="M41" s="159">
        <f>SUM(M42:M61)</f>
        <v>0</v>
      </c>
      <c r="N41" s="152"/>
      <c r="O41" s="152">
        <f>SUM(O42:O61)</f>
        <v>2.853E-2</v>
      </c>
      <c r="P41" s="152"/>
      <c r="Q41" s="152">
        <f>SUM(Q42:Q61)</f>
        <v>20.643370000000001</v>
      </c>
      <c r="R41" s="152"/>
      <c r="S41" s="152"/>
      <c r="T41" s="153"/>
      <c r="U41" s="152">
        <f>SUM(U42:U61)</f>
        <v>49.83</v>
      </c>
      <c r="AE41" t="s">
        <v>115</v>
      </c>
    </row>
    <row r="42" spans="1:60" outlineLevel="1" x14ac:dyDescent="0.2">
      <c r="A42" s="141">
        <v>6</v>
      </c>
      <c r="B42" s="141" t="s">
        <v>141</v>
      </c>
      <c r="C42" s="178" t="s">
        <v>142</v>
      </c>
      <c r="D42" s="147" t="s">
        <v>118</v>
      </c>
      <c r="E42" s="154">
        <v>38.440999999999995</v>
      </c>
      <c r="F42" s="157">
        <f>H42+J42</f>
        <v>0</v>
      </c>
      <c r="G42" s="157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21</v>
      </c>
      <c r="M42" s="157">
        <f>G42*(1+L42/100)</f>
        <v>0</v>
      </c>
      <c r="N42" s="148">
        <v>6.7000000000000002E-4</v>
      </c>
      <c r="O42" s="148">
        <f>ROUND(E42*N42,5)</f>
        <v>2.5760000000000002E-2</v>
      </c>
      <c r="P42" s="148">
        <v>0.31900000000000001</v>
      </c>
      <c r="Q42" s="148">
        <f>ROUND(E42*P42,5)</f>
        <v>12.26268</v>
      </c>
      <c r="R42" s="148"/>
      <c r="S42" s="148"/>
      <c r="T42" s="149">
        <v>0.317</v>
      </c>
      <c r="U42" s="148">
        <f>ROUND(E42*T42,2)</f>
        <v>12.19</v>
      </c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119</v>
      </c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41"/>
      <c r="B43" s="141"/>
      <c r="C43" s="179" t="s">
        <v>143</v>
      </c>
      <c r="D43" s="150"/>
      <c r="E43" s="155">
        <v>22.96</v>
      </c>
      <c r="F43" s="157"/>
      <c r="G43" s="157"/>
      <c r="H43" s="157"/>
      <c r="I43" s="157"/>
      <c r="J43" s="157"/>
      <c r="K43" s="157"/>
      <c r="L43" s="157"/>
      <c r="M43" s="157"/>
      <c r="N43" s="148"/>
      <c r="O43" s="148"/>
      <c r="P43" s="148"/>
      <c r="Q43" s="148"/>
      <c r="R43" s="148"/>
      <c r="S43" s="148"/>
      <c r="T43" s="149"/>
      <c r="U43" s="148"/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121</v>
      </c>
      <c r="AF43" s="140">
        <v>0</v>
      </c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/>
      <c r="B44" s="141"/>
      <c r="C44" s="179" t="s">
        <v>144</v>
      </c>
      <c r="D44" s="150"/>
      <c r="E44" s="155">
        <v>6.665</v>
      </c>
      <c r="F44" s="157"/>
      <c r="G44" s="157"/>
      <c r="H44" s="157"/>
      <c r="I44" s="157"/>
      <c r="J44" s="157"/>
      <c r="K44" s="157"/>
      <c r="L44" s="157"/>
      <c r="M44" s="157"/>
      <c r="N44" s="148"/>
      <c r="O44" s="148"/>
      <c r="P44" s="148"/>
      <c r="Q44" s="148"/>
      <c r="R44" s="148"/>
      <c r="S44" s="148"/>
      <c r="T44" s="149"/>
      <c r="U44" s="148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121</v>
      </c>
      <c r="AF44" s="140">
        <v>0</v>
      </c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/>
      <c r="B45" s="141"/>
      <c r="C45" s="179" t="s">
        <v>145</v>
      </c>
      <c r="D45" s="150"/>
      <c r="E45" s="155">
        <v>11.18</v>
      </c>
      <c r="F45" s="157"/>
      <c r="G45" s="157"/>
      <c r="H45" s="157"/>
      <c r="I45" s="157"/>
      <c r="J45" s="157"/>
      <c r="K45" s="157"/>
      <c r="L45" s="157"/>
      <c r="M45" s="157"/>
      <c r="N45" s="148"/>
      <c r="O45" s="148"/>
      <c r="P45" s="148"/>
      <c r="Q45" s="148"/>
      <c r="R45" s="148"/>
      <c r="S45" s="148"/>
      <c r="T45" s="149"/>
      <c r="U45" s="148"/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121</v>
      </c>
      <c r="AF45" s="140">
        <v>0</v>
      </c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/>
      <c r="B46" s="141"/>
      <c r="C46" s="179" t="s">
        <v>146</v>
      </c>
      <c r="D46" s="150"/>
      <c r="E46" s="155">
        <v>-2.3639999999999999</v>
      </c>
      <c r="F46" s="157"/>
      <c r="G46" s="157"/>
      <c r="H46" s="157"/>
      <c r="I46" s="157"/>
      <c r="J46" s="157"/>
      <c r="K46" s="157"/>
      <c r="L46" s="157"/>
      <c r="M46" s="157"/>
      <c r="N46" s="148"/>
      <c r="O46" s="148"/>
      <c r="P46" s="148"/>
      <c r="Q46" s="148"/>
      <c r="R46" s="148"/>
      <c r="S46" s="148"/>
      <c r="T46" s="149"/>
      <c r="U46" s="148"/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121</v>
      </c>
      <c r="AF46" s="140">
        <v>0</v>
      </c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ht="22.5" outlineLevel="1" x14ac:dyDescent="0.2">
      <c r="A47" s="141">
        <v>7</v>
      </c>
      <c r="B47" s="141" t="s">
        <v>147</v>
      </c>
      <c r="C47" s="178" t="s">
        <v>148</v>
      </c>
      <c r="D47" s="147" t="s">
        <v>149</v>
      </c>
      <c r="E47" s="154">
        <v>3.5147249999999999</v>
      </c>
      <c r="F47" s="157">
        <f>H47+J47</f>
        <v>0</v>
      </c>
      <c r="G47" s="157">
        <f>ROUND(E47*F47,2)</f>
        <v>0</v>
      </c>
      <c r="H47" s="158"/>
      <c r="I47" s="157">
        <f>ROUND(E47*H47,2)</f>
        <v>0</v>
      </c>
      <c r="J47" s="158"/>
      <c r="K47" s="157">
        <f>ROUND(E47*J47,2)</f>
        <v>0</v>
      </c>
      <c r="L47" s="157">
        <v>21</v>
      </c>
      <c r="M47" s="157">
        <f>G47*(1+L47/100)</f>
        <v>0</v>
      </c>
      <c r="N47" s="148">
        <v>0</v>
      </c>
      <c r="O47" s="148">
        <f>ROUND(E47*N47,5)</f>
        <v>0</v>
      </c>
      <c r="P47" s="148">
        <v>2.2000000000000002</v>
      </c>
      <c r="Q47" s="148">
        <f>ROUND(E47*P47,5)</f>
        <v>7.7324000000000002</v>
      </c>
      <c r="R47" s="148"/>
      <c r="S47" s="148"/>
      <c r="T47" s="149">
        <v>9.07</v>
      </c>
      <c r="U47" s="148">
        <f>ROUND(E47*T47,2)</f>
        <v>31.88</v>
      </c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119</v>
      </c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41"/>
      <c r="B48" s="141"/>
      <c r="C48" s="179" t="s">
        <v>150</v>
      </c>
      <c r="D48" s="150"/>
      <c r="E48" s="155">
        <v>0.54600000000000004</v>
      </c>
      <c r="F48" s="157"/>
      <c r="G48" s="157"/>
      <c r="H48" s="157"/>
      <c r="I48" s="157"/>
      <c r="J48" s="157"/>
      <c r="K48" s="157"/>
      <c r="L48" s="157"/>
      <c r="M48" s="157"/>
      <c r="N48" s="148"/>
      <c r="O48" s="148"/>
      <c r="P48" s="148"/>
      <c r="Q48" s="148"/>
      <c r="R48" s="148"/>
      <c r="S48" s="148"/>
      <c r="T48" s="149"/>
      <c r="U48" s="148"/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121</v>
      </c>
      <c r="AF48" s="140">
        <v>0</v>
      </c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41"/>
      <c r="B49" s="141"/>
      <c r="C49" s="179" t="s">
        <v>151</v>
      </c>
      <c r="D49" s="150"/>
      <c r="E49" s="155">
        <v>2.2724999999999999E-2</v>
      </c>
      <c r="F49" s="157"/>
      <c r="G49" s="157"/>
      <c r="H49" s="157"/>
      <c r="I49" s="157"/>
      <c r="J49" s="157"/>
      <c r="K49" s="157"/>
      <c r="L49" s="157"/>
      <c r="M49" s="157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121</v>
      </c>
      <c r="AF49" s="140">
        <v>0</v>
      </c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41"/>
      <c r="B50" s="141"/>
      <c r="C50" s="179" t="s">
        <v>152</v>
      </c>
      <c r="D50" s="150"/>
      <c r="E50" s="155">
        <v>0.38474999999999998</v>
      </c>
      <c r="F50" s="157"/>
      <c r="G50" s="157"/>
      <c r="H50" s="157"/>
      <c r="I50" s="157"/>
      <c r="J50" s="157"/>
      <c r="K50" s="157"/>
      <c r="L50" s="157"/>
      <c r="M50" s="157"/>
      <c r="N50" s="148"/>
      <c r="O50" s="148"/>
      <c r="P50" s="148"/>
      <c r="Q50" s="148"/>
      <c r="R50" s="148"/>
      <c r="S50" s="148"/>
      <c r="T50" s="149"/>
      <c r="U50" s="148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121</v>
      </c>
      <c r="AF50" s="140">
        <v>0</v>
      </c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41"/>
      <c r="B51" s="141"/>
      <c r="C51" s="179" t="s">
        <v>153</v>
      </c>
      <c r="D51" s="150"/>
      <c r="E51" s="155">
        <v>0.16875000000000001</v>
      </c>
      <c r="F51" s="157"/>
      <c r="G51" s="157"/>
      <c r="H51" s="157"/>
      <c r="I51" s="157"/>
      <c r="J51" s="157"/>
      <c r="K51" s="157"/>
      <c r="L51" s="157"/>
      <c r="M51" s="157"/>
      <c r="N51" s="148"/>
      <c r="O51" s="148"/>
      <c r="P51" s="148"/>
      <c r="Q51" s="148"/>
      <c r="R51" s="148"/>
      <c r="S51" s="148"/>
      <c r="T51" s="149"/>
      <c r="U51" s="148"/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121</v>
      </c>
      <c r="AF51" s="140">
        <v>0</v>
      </c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41"/>
      <c r="B52" s="141"/>
      <c r="C52" s="179" t="s">
        <v>154</v>
      </c>
      <c r="D52" s="150"/>
      <c r="E52" s="155">
        <v>2.3925000000000001</v>
      </c>
      <c r="F52" s="157"/>
      <c r="G52" s="157"/>
      <c r="H52" s="157"/>
      <c r="I52" s="157"/>
      <c r="J52" s="157"/>
      <c r="K52" s="157"/>
      <c r="L52" s="157"/>
      <c r="M52" s="157"/>
      <c r="N52" s="148"/>
      <c r="O52" s="148"/>
      <c r="P52" s="148"/>
      <c r="Q52" s="148"/>
      <c r="R52" s="148"/>
      <c r="S52" s="148"/>
      <c r="T52" s="149"/>
      <c r="U52" s="148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121</v>
      </c>
      <c r="AF52" s="140">
        <v>0</v>
      </c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41">
        <v>8</v>
      </c>
      <c r="B53" s="141" t="s">
        <v>155</v>
      </c>
      <c r="C53" s="178" t="s">
        <v>156</v>
      </c>
      <c r="D53" s="147" t="s">
        <v>118</v>
      </c>
      <c r="E53" s="154">
        <v>23.4315</v>
      </c>
      <c r="F53" s="157">
        <f>H53+J53</f>
        <v>0</v>
      </c>
      <c r="G53" s="157">
        <f>ROUND(E53*F53,2)</f>
        <v>0</v>
      </c>
      <c r="H53" s="158"/>
      <c r="I53" s="157">
        <f>ROUND(E53*H53,2)</f>
        <v>0</v>
      </c>
      <c r="J53" s="158"/>
      <c r="K53" s="157">
        <f>ROUND(E53*J53,2)</f>
        <v>0</v>
      </c>
      <c r="L53" s="157">
        <v>21</v>
      </c>
      <c r="M53" s="157">
        <f>G53*(1+L53/100)</f>
        <v>0</v>
      </c>
      <c r="N53" s="148">
        <v>0</v>
      </c>
      <c r="O53" s="148">
        <f>ROUND(E53*N53,5)</f>
        <v>0</v>
      </c>
      <c r="P53" s="148">
        <v>0.02</v>
      </c>
      <c r="Q53" s="148">
        <f>ROUND(E53*P53,5)</f>
        <v>0.46862999999999999</v>
      </c>
      <c r="R53" s="148"/>
      <c r="S53" s="148"/>
      <c r="T53" s="149">
        <v>0.14699999999999999</v>
      </c>
      <c r="U53" s="148">
        <f>ROUND(E53*T53,2)</f>
        <v>3.44</v>
      </c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119</v>
      </c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/>
      <c r="B54" s="141"/>
      <c r="C54" s="179" t="s">
        <v>157</v>
      </c>
      <c r="D54" s="150"/>
      <c r="E54" s="155">
        <v>3.64</v>
      </c>
      <c r="F54" s="157"/>
      <c r="G54" s="157"/>
      <c r="H54" s="157"/>
      <c r="I54" s="157"/>
      <c r="J54" s="157"/>
      <c r="K54" s="157"/>
      <c r="L54" s="157"/>
      <c r="M54" s="157"/>
      <c r="N54" s="148"/>
      <c r="O54" s="148"/>
      <c r="P54" s="148"/>
      <c r="Q54" s="148"/>
      <c r="R54" s="148"/>
      <c r="S54" s="148"/>
      <c r="T54" s="149"/>
      <c r="U54" s="148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121</v>
      </c>
      <c r="AF54" s="140">
        <v>0</v>
      </c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/>
      <c r="B55" s="141"/>
      <c r="C55" s="179" t="s">
        <v>158</v>
      </c>
      <c r="D55" s="150"/>
      <c r="E55" s="155">
        <v>0.1515</v>
      </c>
      <c r="F55" s="157"/>
      <c r="G55" s="157"/>
      <c r="H55" s="157"/>
      <c r="I55" s="157"/>
      <c r="J55" s="157"/>
      <c r="K55" s="157"/>
      <c r="L55" s="157"/>
      <c r="M55" s="157"/>
      <c r="N55" s="148"/>
      <c r="O55" s="148"/>
      <c r="P55" s="148"/>
      <c r="Q55" s="148"/>
      <c r="R55" s="148"/>
      <c r="S55" s="148"/>
      <c r="T55" s="149"/>
      <c r="U55" s="148"/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121</v>
      </c>
      <c r="AF55" s="140">
        <v>0</v>
      </c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41"/>
      <c r="B56" s="141"/>
      <c r="C56" s="179" t="s">
        <v>159</v>
      </c>
      <c r="D56" s="150"/>
      <c r="E56" s="155">
        <v>2.5649999999999999</v>
      </c>
      <c r="F56" s="157"/>
      <c r="G56" s="157"/>
      <c r="H56" s="157"/>
      <c r="I56" s="157"/>
      <c r="J56" s="157"/>
      <c r="K56" s="157"/>
      <c r="L56" s="157"/>
      <c r="M56" s="157"/>
      <c r="N56" s="148"/>
      <c r="O56" s="148"/>
      <c r="P56" s="148"/>
      <c r="Q56" s="148"/>
      <c r="R56" s="148"/>
      <c r="S56" s="148"/>
      <c r="T56" s="149"/>
      <c r="U56" s="148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121</v>
      </c>
      <c r="AF56" s="140">
        <v>0</v>
      </c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/>
      <c r="B57" s="141"/>
      <c r="C57" s="179" t="s">
        <v>160</v>
      </c>
      <c r="D57" s="150"/>
      <c r="E57" s="155">
        <v>1.125</v>
      </c>
      <c r="F57" s="157"/>
      <c r="G57" s="157"/>
      <c r="H57" s="157"/>
      <c r="I57" s="157"/>
      <c r="J57" s="157"/>
      <c r="K57" s="157"/>
      <c r="L57" s="157"/>
      <c r="M57" s="157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121</v>
      </c>
      <c r="AF57" s="140">
        <v>0</v>
      </c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/>
      <c r="B58" s="141"/>
      <c r="C58" s="179" t="s">
        <v>161</v>
      </c>
      <c r="D58" s="150"/>
      <c r="E58" s="155">
        <v>15.95</v>
      </c>
      <c r="F58" s="157"/>
      <c r="G58" s="157"/>
      <c r="H58" s="157"/>
      <c r="I58" s="157"/>
      <c r="J58" s="157"/>
      <c r="K58" s="157"/>
      <c r="L58" s="157"/>
      <c r="M58" s="157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121</v>
      </c>
      <c r="AF58" s="140">
        <v>0</v>
      </c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>
        <v>9</v>
      </c>
      <c r="B59" s="141" t="s">
        <v>162</v>
      </c>
      <c r="C59" s="178" t="s">
        <v>163</v>
      </c>
      <c r="D59" s="147" t="s">
        <v>164</v>
      </c>
      <c r="E59" s="154">
        <v>2</v>
      </c>
      <c r="F59" s="157">
        <f>H59+J59</f>
        <v>0</v>
      </c>
      <c r="G59" s="157">
        <f>ROUND(E59*F59,2)</f>
        <v>0</v>
      </c>
      <c r="H59" s="158"/>
      <c r="I59" s="157">
        <f>ROUND(E59*H59,2)</f>
        <v>0</v>
      </c>
      <c r="J59" s="158"/>
      <c r="K59" s="157">
        <f>ROUND(E59*J59,2)</f>
        <v>0</v>
      </c>
      <c r="L59" s="157">
        <v>21</v>
      </c>
      <c r="M59" s="157">
        <f>G59*(1+L59/100)</f>
        <v>0</v>
      </c>
      <c r="N59" s="148">
        <v>0</v>
      </c>
      <c r="O59" s="148">
        <f>ROUND(E59*N59,5)</f>
        <v>0</v>
      </c>
      <c r="P59" s="148">
        <v>0</v>
      </c>
      <c r="Q59" s="148">
        <f>ROUND(E59*P59,5)</f>
        <v>0</v>
      </c>
      <c r="R59" s="148"/>
      <c r="S59" s="148"/>
      <c r="T59" s="149">
        <v>0.05</v>
      </c>
      <c r="U59" s="148">
        <f>ROUND(E59*T59,2)</f>
        <v>0.1</v>
      </c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119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1">
        <v>10</v>
      </c>
      <c r="B60" s="141" t="s">
        <v>165</v>
      </c>
      <c r="C60" s="178" t="s">
        <v>166</v>
      </c>
      <c r="D60" s="147" t="s">
        <v>118</v>
      </c>
      <c r="E60" s="154">
        <v>2.3639999999999999</v>
      </c>
      <c r="F60" s="157">
        <f>H60+J60</f>
        <v>0</v>
      </c>
      <c r="G60" s="157">
        <f>ROUND(E60*F60,2)</f>
        <v>0</v>
      </c>
      <c r="H60" s="158"/>
      <c r="I60" s="157">
        <f>ROUND(E60*H60,2)</f>
        <v>0</v>
      </c>
      <c r="J60" s="158"/>
      <c r="K60" s="157">
        <f>ROUND(E60*J60,2)</f>
        <v>0</v>
      </c>
      <c r="L60" s="157">
        <v>21</v>
      </c>
      <c r="M60" s="157">
        <f>G60*(1+L60/100)</f>
        <v>0</v>
      </c>
      <c r="N60" s="148">
        <v>1.17E-3</v>
      </c>
      <c r="O60" s="148">
        <f>ROUND(E60*N60,5)</f>
        <v>2.7699999999999999E-3</v>
      </c>
      <c r="P60" s="148">
        <v>7.5999999999999998E-2</v>
      </c>
      <c r="Q60" s="148">
        <f>ROUND(E60*P60,5)</f>
        <v>0.17965999999999999</v>
      </c>
      <c r="R60" s="148"/>
      <c r="S60" s="148"/>
      <c r="T60" s="149">
        <v>0.93899999999999995</v>
      </c>
      <c r="U60" s="148">
        <f>ROUND(E60*T60,2)</f>
        <v>2.2200000000000002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119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41"/>
      <c r="B61" s="141"/>
      <c r="C61" s="179" t="s">
        <v>167</v>
      </c>
      <c r="D61" s="150"/>
      <c r="E61" s="155">
        <v>2.3639999999999999</v>
      </c>
      <c r="F61" s="157"/>
      <c r="G61" s="157"/>
      <c r="H61" s="157"/>
      <c r="I61" s="157"/>
      <c r="J61" s="157"/>
      <c r="K61" s="157"/>
      <c r="L61" s="157"/>
      <c r="M61" s="157"/>
      <c r="N61" s="148"/>
      <c r="O61" s="148"/>
      <c r="P61" s="148"/>
      <c r="Q61" s="148"/>
      <c r="R61" s="148"/>
      <c r="S61" s="148"/>
      <c r="T61" s="149"/>
      <c r="U61" s="148"/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121</v>
      </c>
      <c r="AF61" s="140">
        <v>0</v>
      </c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x14ac:dyDescent="0.2">
      <c r="A62" s="142" t="s">
        <v>114</v>
      </c>
      <c r="B62" s="142" t="s">
        <v>59</v>
      </c>
      <c r="C62" s="180" t="s">
        <v>60</v>
      </c>
      <c r="D62" s="151"/>
      <c r="E62" s="156"/>
      <c r="F62" s="159"/>
      <c r="G62" s="159">
        <f>SUMIF(AE63:AE68,"&lt;&gt;NOR",G63:G68)</f>
        <v>0</v>
      </c>
      <c r="H62" s="159"/>
      <c r="I62" s="159">
        <f>SUM(I63:I68)</f>
        <v>0</v>
      </c>
      <c r="J62" s="159"/>
      <c r="K62" s="159">
        <f>SUM(K63:K68)</f>
        <v>0</v>
      </c>
      <c r="L62" s="159"/>
      <c r="M62" s="159">
        <f>SUM(M63:M68)</f>
        <v>0</v>
      </c>
      <c r="N62" s="152"/>
      <c r="O62" s="152">
        <f>SUM(O63:O68)</f>
        <v>0</v>
      </c>
      <c r="P62" s="152"/>
      <c r="Q62" s="152">
        <f>SUM(Q63:Q68)</f>
        <v>4.7532999999999994</v>
      </c>
      <c r="R62" s="152"/>
      <c r="S62" s="152"/>
      <c r="T62" s="153"/>
      <c r="U62" s="152">
        <f>SUM(U63:U68)</f>
        <v>22.22</v>
      </c>
      <c r="AE62" t="s">
        <v>115</v>
      </c>
    </row>
    <row r="63" spans="1:60" outlineLevel="1" x14ac:dyDescent="0.2">
      <c r="A63" s="141">
        <v>11</v>
      </c>
      <c r="B63" s="141" t="s">
        <v>168</v>
      </c>
      <c r="C63" s="178" t="s">
        <v>169</v>
      </c>
      <c r="D63" s="147" t="s">
        <v>118</v>
      </c>
      <c r="E63" s="154">
        <v>22.006</v>
      </c>
      <c r="F63" s="157">
        <f>H63+J63</f>
        <v>0</v>
      </c>
      <c r="G63" s="157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48">
        <v>0</v>
      </c>
      <c r="O63" s="148">
        <f>ROUND(E63*N63,5)</f>
        <v>0</v>
      </c>
      <c r="P63" s="148">
        <v>4.5999999999999999E-2</v>
      </c>
      <c r="Q63" s="148">
        <f>ROUND(E63*P63,5)</f>
        <v>1.0122800000000001</v>
      </c>
      <c r="R63" s="148"/>
      <c r="S63" s="148"/>
      <c r="T63" s="149">
        <v>0.26</v>
      </c>
      <c r="U63" s="148">
        <f>ROUND(E63*T63,2)</f>
        <v>5.72</v>
      </c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119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ht="22.5" outlineLevel="1" x14ac:dyDescent="0.2">
      <c r="A64" s="141"/>
      <c r="B64" s="141"/>
      <c r="C64" s="179" t="s">
        <v>170</v>
      </c>
      <c r="D64" s="150"/>
      <c r="E64" s="155">
        <v>13.446</v>
      </c>
      <c r="F64" s="157"/>
      <c r="G64" s="157"/>
      <c r="H64" s="157"/>
      <c r="I64" s="157"/>
      <c r="J64" s="157"/>
      <c r="K64" s="157"/>
      <c r="L64" s="157"/>
      <c r="M64" s="157"/>
      <c r="N64" s="148"/>
      <c r="O64" s="148"/>
      <c r="P64" s="148"/>
      <c r="Q64" s="148"/>
      <c r="R64" s="148"/>
      <c r="S64" s="148"/>
      <c r="T64" s="149"/>
      <c r="U64" s="148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121</v>
      </c>
      <c r="AF64" s="140">
        <v>0</v>
      </c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ht="22.5" outlineLevel="1" x14ac:dyDescent="0.2">
      <c r="A65" s="141"/>
      <c r="B65" s="141"/>
      <c r="C65" s="179" t="s">
        <v>171</v>
      </c>
      <c r="D65" s="150"/>
      <c r="E65" s="155">
        <v>8.56</v>
      </c>
      <c r="F65" s="157"/>
      <c r="G65" s="157"/>
      <c r="H65" s="157"/>
      <c r="I65" s="157"/>
      <c r="J65" s="157"/>
      <c r="K65" s="157"/>
      <c r="L65" s="157"/>
      <c r="M65" s="157"/>
      <c r="N65" s="148"/>
      <c r="O65" s="148"/>
      <c r="P65" s="148"/>
      <c r="Q65" s="148"/>
      <c r="R65" s="148"/>
      <c r="S65" s="148"/>
      <c r="T65" s="149"/>
      <c r="U65" s="148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121</v>
      </c>
      <c r="AF65" s="140">
        <v>0</v>
      </c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41">
        <v>12</v>
      </c>
      <c r="B66" s="141" t="s">
        <v>172</v>
      </c>
      <c r="C66" s="178" t="s">
        <v>173</v>
      </c>
      <c r="D66" s="147" t="s">
        <v>118</v>
      </c>
      <c r="E66" s="154">
        <v>55.015000000000001</v>
      </c>
      <c r="F66" s="157">
        <f>H66+J66</f>
        <v>0</v>
      </c>
      <c r="G66" s="157">
        <f>ROUND(E66*F66,2)</f>
        <v>0</v>
      </c>
      <c r="H66" s="158"/>
      <c r="I66" s="157">
        <f>ROUND(E66*H66,2)</f>
        <v>0</v>
      </c>
      <c r="J66" s="158"/>
      <c r="K66" s="157">
        <f>ROUND(E66*J66,2)</f>
        <v>0</v>
      </c>
      <c r="L66" s="157">
        <v>21</v>
      </c>
      <c r="M66" s="157">
        <f>G66*(1+L66/100)</f>
        <v>0</v>
      </c>
      <c r="N66" s="148">
        <v>0</v>
      </c>
      <c r="O66" s="148">
        <f>ROUND(E66*N66,5)</f>
        <v>0</v>
      </c>
      <c r="P66" s="148">
        <v>6.8000000000000005E-2</v>
      </c>
      <c r="Q66" s="148">
        <f>ROUND(E66*P66,5)</f>
        <v>3.7410199999999998</v>
      </c>
      <c r="R66" s="148"/>
      <c r="S66" s="148"/>
      <c r="T66" s="149">
        <v>0.3</v>
      </c>
      <c r="U66" s="148">
        <f>ROUND(E66*T66,2)</f>
        <v>16.5</v>
      </c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119</v>
      </c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ht="22.5" outlineLevel="1" x14ac:dyDescent="0.2">
      <c r="A67" s="141"/>
      <c r="B67" s="141"/>
      <c r="C67" s="179" t="s">
        <v>174</v>
      </c>
      <c r="D67" s="150"/>
      <c r="E67" s="155">
        <v>33.615000000000002</v>
      </c>
      <c r="F67" s="157"/>
      <c r="G67" s="157"/>
      <c r="H67" s="157"/>
      <c r="I67" s="157"/>
      <c r="J67" s="157"/>
      <c r="K67" s="157"/>
      <c r="L67" s="157"/>
      <c r="M67" s="157"/>
      <c r="N67" s="148"/>
      <c r="O67" s="148"/>
      <c r="P67" s="148"/>
      <c r="Q67" s="148"/>
      <c r="R67" s="148"/>
      <c r="S67" s="148"/>
      <c r="T67" s="149"/>
      <c r="U67" s="148"/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121</v>
      </c>
      <c r="AF67" s="140">
        <v>0</v>
      </c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ht="22.5" outlineLevel="1" x14ac:dyDescent="0.2">
      <c r="A68" s="141"/>
      <c r="B68" s="141"/>
      <c r="C68" s="179" t="s">
        <v>175</v>
      </c>
      <c r="D68" s="150"/>
      <c r="E68" s="155">
        <v>21.4</v>
      </c>
      <c r="F68" s="157"/>
      <c r="G68" s="157"/>
      <c r="H68" s="157"/>
      <c r="I68" s="157"/>
      <c r="J68" s="157"/>
      <c r="K68" s="157"/>
      <c r="L68" s="157"/>
      <c r="M68" s="157"/>
      <c r="N68" s="148"/>
      <c r="O68" s="148"/>
      <c r="P68" s="148"/>
      <c r="Q68" s="148"/>
      <c r="R68" s="148"/>
      <c r="S68" s="148"/>
      <c r="T68" s="149"/>
      <c r="U68" s="148"/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121</v>
      </c>
      <c r="AF68" s="140">
        <v>0</v>
      </c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x14ac:dyDescent="0.2">
      <c r="A69" s="142" t="s">
        <v>114</v>
      </c>
      <c r="B69" s="142" t="s">
        <v>61</v>
      </c>
      <c r="C69" s="180" t="s">
        <v>62</v>
      </c>
      <c r="D69" s="151"/>
      <c r="E69" s="156"/>
      <c r="F69" s="159"/>
      <c r="G69" s="159">
        <f>SUMIF(AE70:AE71,"&lt;&gt;NOR",G70:G71)</f>
        <v>0</v>
      </c>
      <c r="H69" s="159"/>
      <c r="I69" s="159">
        <f>SUM(I70:I71)</f>
        <v>0</v>
      </c>
      <c r="J69" s="159"/>
      <c r="K69" s="159">
        <f>SUM(K70:K71)</f>
        <v>0</v>
      </c>
      <c r="L69" s="159"/>
      <c r="M69" s="159">
        <f>SUM(M70:M71)</f>
        <v>0</v>
      </c>
      <c r="N69" s="152"/>
      <c r="O69" s="152">
        <f>SUM(O70:O71)</f>
        <v>0</v>
      </c>
      <c r="P69" s="152"/>
      <c r="Q69" s="152">
        <f>SUM(Q70:Q71)</f>
        <v>0</v>
      </c>
      <c r="R69" s="152"/>
      <c r="S69" s="152"/>
      <c r="T69" s="153"/>
      <c r="U69" s="152">
        <f>SUM(U70:U71)</f>
        <v>7.21</v>
      </c>
      <c r="AE69" t="s">
        <v>115</v>
      </c>
    </row>
    <row r="70" spans="1:60" outlineLevel="1" x14ac:dyDescent="0.2">
      <c r="A70" s="141">
        <v>13</v>
      </c>
      <c r="B70" s="141" t="s">
        <v>176</v>
      </c>
      <c r="C70" s="178" t="s">
        <v>177</v>
      </c>
      <c r="D70" s="147" t="s">
        <v>178</v>
      </c>
      <c r="E70" s="154">
        <v>3.81297</v>
      </c>
      <c r="F70" s="157">
        <f>H70+J70</f>
        <v>0</v>
      </c>
      <c r="G70" s="157">
        <f>ROUND(E70*F70,2)</f>
        <v>0</v>
      </c>
      <c r="H70" s="158"/>
      <c r="I70" s="157">
        <f>ROUND(E70*H70,2)</f>
        <v>0</v>
      </c>
      <c r="J70" s="158"/>
      <c r="K70" s="157">
        <f>ROUND(E70*J70,2)</f>
        <v>0</v>
      </c>
      <c r="L70" s="157">
        <v>21</v>
      </c>
      <c r="M70" s="157">
        <f>G70*(1+L70/100)</f>
        <v>0</v>
      </c>
      <c r="N70" s="148">
        <v>0</v>
      </c>
      <c r="O70" s="148">
        <f>ROUND(E70*N70,5)</f>
        <v>0</v>
      </c>
      <c r="P70" s="148">
        <v>0</v>
      </c>
      <c r="Q70" s="148">
        <f>ROUND(E70*P70,5)</f>
        <v>0</v>
      </c>
      <c r="R70" s="148"/>
      <c r="S70" s="148"/>
      <c r="T70" s="149">
        <v>1.8919999999999999</v>
      </c>
      <c r="U70" s="148">
        <f>ROUND(E70*T70,2)</f>
        <v>7.21</v>
      </c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119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>
        <v>14</v>
      </c>
      <c r="B71" s="141" t="s">
        <v>179</v>
      </c>
      <c r="C71" s="178" t="s">
        <v>180</v>
      </c>
      <c r="D71" s="147" t="s">
        <v>178</v>
      </c>
      <c r="E71" s="154">
        <v>3.81297</v>
      </c>
      <c r="F71" s="157">
        <f>H71+J71</f>
        <v>0</v>
      </c>
      <c r="G71" s="157">
        <f>ROUND(E71*F71,2)</f>
        <v>0</v>
      </c>
      <c r="H71" s="158"/>
      <c r="I71" s="157">
        <f>ROUND(E71*H71,2)</f>
        <v>0</v>
      </c>
      <c r="J71" s="158"/>
      <c r="K71" s="157">
        <f>ROUND(E71*J71,2)</f>
        <v>0</v>
      </c>
      <c r="L71" s="157">
        <v>21</v>
      </c>
      <c r="M71" s="157">
        <f>G71*(1+L71/100)</f>
        <v>0</v>
      </c>
      <c r="N71" s="148">
        <v>0</v>
      </c>
      <c r="O71" s="148">
        <f>ROUND(E71*N71,5)</f>
        <v>0</v>
      </c>
      <c r="P71" s="148">
        <v>0</v>
      </c>
      <c r="Q71" s="148">
        <f>ROUND(E71*P71,5)</f>
        <v>0</v>
      </c>
      <c r="R71" s="148"/>
      <c r="S71" s="148"/>
      <c r="T71" s="149">
        <v>0</v>
      </c>
      <c r="U71" s="148">
        <f>ROUND(E71*T71,2)</f>
        <v>0</v>
      </c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119</v>
      </c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x14ac:dyDescent="0.2">
      <c r="A72" s="142" t="s">
        <v>114</v>
      </c>
      <c r="B72" s="142" t="s">
        <v>63</v>
      </c>
      <c r="C72" s="180" t="s">
        <v>64</v>
      </c>
      <c r="D72" s="151"/>
      <c r="E72" s="156"/>
      <c r="F72" s="159"/>
      <c r="G72" s="159">
        <f>SUMIF(AE73:AE85,"&lt;&gt;NOR",G73:G85)</f>
        <v>0</v>
      </c>
      <c r="H72" s="159"/>
      <c r="I72" s="159">
        <f>SUM(I73:I85)</f>
        <v>0</v>
      </c>
      <c r="J72" s="159"/>
      <c r="K72" s="159">
        <f>SUM(K73:K85)</f>
        <v>0</v>
      </c>
      <c r="L72" s="159"/>
      <c r="M72" s="159">
        <f>SUM(M73:M85)</f>
        <v>0</v>
      </c>
      <c r="N72" s="152"/>
      <c r="O72" s="152">
        <f>SUM(O73:O85)</f>
        <v>0.25053999999999998</v>
      </c>
      <c r="P72" s="152"/>
      <c r="Q72" s="152">
        <f>SUM(Q73:Q85)</f>
        <v>0</v>
      </c>
      <c r="R72" s="152"/>
      <c r="S72" s="152"/>
      <c r="T72" s="153"/>
      <c r="U72" s="152">
        <f>SUM(U73:U85)</f>
        <v>28.37</v>
      </c>
      <c r="AE72" t="s">
        <v>115</v>
      </c>
    </row>
    <row r="73" spans="1:60" ht="22.5" outlineLevel="1" x14ac:dyDescent="0.2">
      <c r="A73" s="141">
        <v>15</v>
      </c>
      <c r="B73" s="141" t="s">
        <v>181</v>
      </c>
      <c r="C73" s="178" t="s">
        <v>182</v>
      </c>
      <c r="D73" s="147" t="s">
        <v>118</v>
      </c>
      <c r="E73" s="154">
        <v>73.688749999999999</v>
      </c>
      <c r="F73" s="157">
        <f>H73+J73</f>
        <v>0</v>
      </c>
      <c r="G73" s="157">
        <f>ROUND(E73*F73,2)</f>
        <v>0</v>
      </c>
      <c r="H73" s="158"/>
      <c r="I73" s="157">
        <f>ROUND(E73*H73,2)</f>
        <v>0</v>
      </c>
      <c r="J73" s="158"/>
      <c r="K73" s="157">
        <f>ROUND(E73*J73,2)</f>
        <v>0</v>
      </c>
      <c r="L73" s="157">
        <v>21</v>
      </c>
      <c r="M73" s="157">
        <f>G73*(1+L73/100)</f>
        <v>0</v>
      </c>
      <c r="N73" s="148">
        <v>3.3999999999999998E-3</v>
      </c>
      <c r="O73" s="148">
        <f>ROUND(E73*N73,5)</f>
        <v>0.25053999999999998</v>
      </c>
      <c r="P73" s="148">
        <v>0</v>
      </c>
      <c r="Q73" s="148">
        <f>ROUND(E73*P73,5)</f>
        <v>0</v>
      </c>
      <c r="R73" s="148"/>
      <c r="S73" s="148"/>
      <c r="T73" s="149">
        <v>0.38500000000000001</v>
      </c>
      <c r="U73" s="148">
        <f>ROUND(E73*T73,2)</f>
        <v>28.37</v>
      </c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119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41"/>
      <c r="B74" s="141"/>
      <c r="C74" s="179" t="s">
        <v>183</v>
      </c>
      <c r="D74" s="150"/>
      <c r="E74" s="155">
        <v>3.1625000000000001</v>
      </c>
      <c r="F74" s="157"/>
      <c r="G74" s="157"/>
      <c r="H74" s="157"/>
      <c r="I74" s="157"/>
      <c r="J74" s="157"/>
      <c r="K74" s="157"/>
      <c r="L74" s="157"/>
      <c r="M74" s="157"/>
      <c r="N74" s="148"/>
      <c r="O74" s="148"/>
      <c r="P74" s="148"/>
      <c r="Q74" s="148"/>
      <c r="R74" s="148"/>
      <c r="S74" s="148"/>
      <c r="T74" s="149"/>
      <c r="U74" s="148"/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121</v>
      </c>
      <c r="AF74" s="140">
        <v>0</v>
      </c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outlineLevel="1" x14ac:dyDescent="0.2">
      <c r="A75" s="141"/>
      <c r="B75" s="141"/>
      <c r="C75" s="179" t="s">
        <v>135</v>
      </c>
      <c r="D75" s="150"/>
      <c r="E75" s="155">
        <v>0.2</v>
      </c>
      <c r="F75" s="157"/>
      <c r="G75" s="157"/>
      <c r="H75" s="157"/>
      <c r="I75" s="157"/>
      <c r="J75" s="157"/>
      <c r="K75" s="157"/>
      <c r="L75" s="157"/>
      <c r="M75" s="157"/>
      <c r="N75" s="148"/>
      <c r="O75" s="148"/>
      <c r="P75" s="148"/>
      <c r="Q75" s="148"/>
      <c r="R75" s="148"/>
      <c r="S75" s="148"/>
      <c r="T75" s="149"/>
      <c r="U75" s="148"/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121</v>
      </c>
      <c r="AF75" s="140">
        <v>0</v>
      </c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41"/>
      <c r="B76" s="141"/>
      <c r="C76" s="179" t="s">
        <v>136</v>
      </c>
      <c r="D76" s="150"/>
      <c r="E76" s="155">
        <v>15.66</v>
      </c>
      <c r="F76" s="157"/>
      <c r="G76" s="157"/>
      <c r="H76" s="157"/>
      <c r="I76" s="157"/>
      <c r="J76" s="157"/>
      <c r="K76" s="157"/>
      <c r="L76" s="157"/>
      <c r="M76" s="157"/>
      <c r="N76" s="148"/>
      <c r="O76" s="148"/>
      <c r="P76" s="148"/>
      <c r="Q76" s="148"/>
      <c r="R76" s="148"/>
      <c r="S76" s="148"/>
      <c r="T76" s="149"/>
      <c r="U76" s="148"/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121</v>
      </c>
      <c r="AF76" s="140">
        <v>0</v>
      </c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41"/>
      <c r="B77" s="141"/>
      <c r="C77" s="179" t="s">
        <v>137</v>
      </c>
      <c r="D77" s="150"/>
      <c r="E77" s="155">
        <v>0.28499999999999998</v>
      </c>
      <c r="F77" s="157"/>
      <c r="G77" s="157"/>
      <c r="H77" s="157"/>
      <c r="I77" s="157"/>
      <c r="J77" s="157"/>
      <c r="K77" s="157"/>
      <c r="L77" s="157"/>
      <c r="M77" s="157"/>
      <c r="N77" s="148"/>
      <c r="O77" s="148"/>
      <c r="P77" s="148"/>
      <c r="Q77" s="148"/>
      <c r="R77" s="148"/>
      <c r="S77" s="148"/>
      <c r="T77" s="149"/>
      <c r="U77" s="148"/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121</v>
      </c>
      <c r="AF77" s="140">
        <v>0</v>
      </c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41"/>
      <c r="B78" s="141"/>
      <c r="C78" s="179" t="s">
        <v>138</v>
      </c>
      <c r="D78" s="150"/>
      <c r="E78" s="155">
        <v>3.9812500000000002</v>
      </c>
      <c r="F78" s="157"/>
      <c r="G78" s="157"/>
      <c r="H78" s="157"/>
      <c r="I78" s="157"/>
      <c r="J78" s="157"/>
      <c r="K78" s="157"/>
      <c r="L78" s="157"/>
      <c r="M78" s="157"/>
      <c r="N78" s="148"/>
      <c r="O78" s="148"/>
      <c r="P78" s="148"/>
      <c r="Q78" s="148"/>
      <c r="R78" s="148"/>
      <c r="S78" s="148"/>
      <c r="T78" s="149"/>
      <c r="U78" s="148"/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121</v>
      </c>
      <c r="AF78" s="140">
        <v>0</v>
      </c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ht="22.5" outlineLevel="1" x14ac:dyDescent="0.2">
      <c r="A79" s="141"/>
      <c r="B79" s="141"/>
      <c r="C79" s="179" t="s">
        <v>184</v>
      </c>
      <c r="D79" s="150"/>
      <c r="E79" s="155">
        <v>30.6</v>
      </c>
      <c r="F79" s="157"/>
      <c r="G79" s="157"/>
      <c r="H79" s="157"/>
      <c r="I79" s="157"/>
      <c r="J79" s="157"/>
      <c r="K79" s="157"/>
      <c r="L79" s="157"/>
      <c r="M79" s="157"/>
      <c r="N79" s="148"/>
      <c r="O79" s="148"/>
      <c r="P79" s="148"/>
      <c r="Q79" s="148"/>
      <c r="R79" s="148"/>
      <c r="S79" s="148"/>
      <c r="T79" s="149"/>
      <c r="U79" s="148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121</v>
      </c>
      <c r="AF79" s="140">
        <v>0</v>
      </c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41"/>
      <c r="B80" s="141"/>
      <c r="C80" s="179" t="s">
        <v>185</v>
      </c>
      <c r="D80" s="150"/>
      <c r="E80" s="155">
        <v>4.8</v>
      </c>
      <c r="F80" s="157"/>
      <c r="G80" s="157"/>
      <c r="H80" s="157"/>
      <c r="I80" s="157"/>
      <c r="J80" s="157"/>
      <c r="K80" s="157"/>
      <c r="L80" s="157"/>
      <c r="M80" s="157"/>
      <c r="N80" s="148"/>
      <c r="O80" s="148"/>
      <c r="P80" s="148"/>
      <c r="Q80" s="148"/>
      <c r="R80" s="148"/>
      <c r="S80" s="148"/>
      <c r="T80" s="149"/>
      <c r="U80" s="148"/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121</v>
      </c>
      <c r="AF80" s="140">
        <v>0</v>
      </c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 x14ac:dyDescent="0.2">
      <c r="A81" s="141"/>
      <c r="B81" s="141"/>
      <c r="C81" s="179" t="s">
        <v>122</v>
      </c>
      <c r="D81" s="150"/>
      <c r="E81" s="155">
        <v>13</v>
      </c>
      <c r="F81" s="157"/>
      <c r="G81" s="157"/>
      <c r="H81" s="157"/>
      <c r="I81" s="157"/>
      <c r="J81" s="157"/>
      <c r="K81" s="157"/>
      <c r="L81" s="157"/>
      <c r="M81" s="157"/>
      <c r="N81" s="148"/>
      <c r="O81" s="148"/>
      <c r="P81" s="148"/>
      <c r="Q81" s="148"/>
      <c r="R81" s="148"/>
      <c r="S81" s="148"/>
      <c r="T81" s="149"/>
      <c r="U81" s="148"/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121</v>
      </c>
      <c r="AF81" s="140">
        <v>0</v>
      </c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outlineLevel="1" x14ac:dyDescent="0.2">
      <c r="A82" s="141"/>
      <c r="B82" s="141"/>
      <c r="C82" s="179" t="s">
        <v>123</v>
      </c>
      <c r="D82" s="150"/>
      <c r="E82" s="155">
        <v>1.2</v>
      </c>
      <c r="F82" s="157"/>
      <c r="G82" s="157"/>
      <c r="H82" s="157"/>
      <c r="I82" s="157"/>
      <c r="J82" s="157"/>
      <c r="K82" s="157"/>
      <c r="L82" s="157"/>
      <c r="M82" s="157"/>
      <c r="N82" s="148"/>
      <c r="O82" s="148"/>
      <c r="P82" s="148"/>
      <c r="Q82" s="148"/>
      <c r="R82" s="148"/>
      <c r="S82" s="148"/>
      <c r="T82" s="149"/>
      <c r="U82" s="148"/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121</v>
      </c>
      <c r="AF82" s="140">
        <v>0</v>
      </c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41"/>
      <c r="B83" s="141"/>
      <c r="C83" s="179" t="s">
        <v>124</v>
      </c>
      <c r="D83" s="150"/>
      <c r="E83" s="155">
        <v>0.8</v>
      </c>
      <c r="F83" s="157"/>
      <c r="G83" s="157"/>
      <c r="H83" s="157"/>
      <c r="I83" s="157"/>
      <c r="J83" s="157"/>
      <c r="K83" s="157"/>
      <c r="L83" s="157"/>
      <c r="M83" s="157"/>
      <c r="N83" s="148"/>
      <c r="O83" s="148"/>
      <c r="P83" s="148"/>
      <c r="Q83" s="148"/>
      <c r="R83" s="148"/>
      <c r="S83" s="148"/>
      <c r="T83" s="149"/>
      <c r="U83" s="148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121</v>
      </c>
      <c r="AF83" s="140">
        <v>0</v>
      </c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1" x14ac:dyDescent="0.2">
      <c r="A84" s="141">
        <v>16</v>
      </c>
      <c r="B84" s="141" t="s">
        <v>186</v>
      </c>
      <c r="C84" s="178" t="s">
        <v>187</v>
      </c>
      <c r="D84" s="147" t="s">
        <v>0</v>
      </c>
      <c r="E84" s="154">
        <v>0</v>
      </c>
      <c r="F84" s="157">
        <f>H84+J84</f>
        <v>0</v>
      </c>
      <c r="G84" s="157">
        <f>ROUND(E84*F84,2)</f>
        <v>0</v>
      </c>
      <c r="H84" s="158"/>
      <c r="I84" s="157">
        <f>ROUND(E84*H84,2)</f>
        <v>0</v>
      </c>
      <c r="J84" s="158"/>
      <c r="K84" s="157">
        <f>ROUND(E84*J84,2)</f>
        <v>0</v>
      </c>
      <c r="L84" s="157">
        <v>21</v>
      </c>
      <c r="M84" s="157">
        <f>G84*(1+L84/100)</f>
        <v>0</v>
      </c>
      <c r="N84" s="148">
        <v>0</v>
      </c>
      <c r="O84" s="148">
        <f>ROUND(E84*N84,5)</f>
        <v>0</v>
      </c>
      <c r="P84" s="148">
        <v>0</v>
      </c>
      <c r="Q84" s="148">
        <f>ROUND(E84*P84,5)</f>
        <v>0</v>
      </c>
      <c r="R84" s="148"/>
      <c r="S84" s="148"/>
      <c r="T84" s="149">
        <v>0</v>
      </c>
      <c r="U84" s="148">
        <f>ROUND(E84*T84,2)</f>
        <v>0</v>
      </c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119</v>
      </c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outlineLevel="1" x14ac:dyDescent="0.2">
      <c r="A85" s="141">
        <v>17</v>
      </c>
      <c r="B85" s="141" t="s">
        <v>188</v>
      </c>
      <c r="C85" s="178" t="s">
        <v>189</v>
      </c>
      <c r="D85" s="147" t="s">
        <v>0</v>
      </c>
      <c r="E85" s="154">
        <v>0</v>
      </c>
      <c r="F85" s="157">
        <f>H85+J85</f>
        <v>0</v>
      </c>
      <c r="G85" s="157">
        <f>ROUND(E85*F85,2)</f>
        <v>0</v>
      </c>
      <c r="H85" s="158"/>
      <c r="I85" s="157">
        <f>ROUND(E85*H85,2)</f>
        <v>0</v>
      </c>
      <c r="J85" s="158"/>
      <c r="K85" s="157">
        <f>ROUND(E85*J85,2)</f>
        <v>0</v>
      </c>
      <c r="L85" s="157">
        <v>21</v>
      </c>
      <c r="M85" s="157">
        <f>G85*(1+L85/100)</f>
        <v>0</v>
      </c>
      <c r="N85" s="148">
        <v>0</v>
      </c>
      <c r="O85" s="148">
        <f>ROUND(E85*N85,5)</f>
        <v>0</v>
      </c>
      <c r="P85" s="148">
        <v>0</v>
      </c>
      <c r="Q85" s="148">
        <f>ROUND(E85*P85,5)</f>
        <v>0</v>
      </c>
      <c r="R85" s="148"/>
      <c r="S85" s="148"/>
      <c r="T85" s="149">
        <v>0</v>
      </c>
      <c r="U85" s="148">
        <f>ROUND(E85*T85,2)</f>
        <v>0</v>
      </c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119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x14ac:dyDescent="0.2">
      <c r="A86" s="142" t="s">
        <v>114</v>
      </c>
      <c r="B86" s="142" t="s">
        <v>65</v>
      </c>
      <c r="C86" s="180" t="s">
        <v>66</v>
      </c>
      <c r="D86" s="151"/>
      <c r="E86" s="156"/>
      <c r="F86" s="159"/>
      <c r="G86" s="159">
        <f>SUMIF(AE87:AE101,"&lt;&gt;NOR",G87:G101)</f>
        <v>0</v>
      </c>
      <c r="H86" s="159"/>
      <c r="I86" s="159">
        <f>SUM(I87:I101)</f>
        <v>0</v>
      </c>
      <c r="J86" s="159"/>
      <c r="K86" s="159">
        <f>SUM(K87:K101)</f>
        <v>0</v>
      </c>
      <c r="L86" s="159"/>
      <c r="M86" s="159">
        <f>SUM(M87:M101)</f>
        <v>0</v>
      </c>
      <c r="N86" s="152"/>
      <c r="O86" s="152">
        <f>SUM(O87:O101)</f>
        <v>4.8910000000000002E-2</v>
      </c>
      <c r="P86" s="152"/>
      <c r="Q86" s="152">
        <f>SUM(Q87:Q101)</f>
        <v>0</v>
      </c>
      <c r="R86" s="152"/>
      <c r="S86" s="152"/>
      <c r="T86" s="153"/>
      <c r="U86" s="152">
        <f>SUM(U87:U101)</f>
        <v>1.86</v>
      </c>
      <c r="AE86" t="s">
        <v>115</v>
      </c>
    </row>
    <row r="87" spans="1:60" ht="22.5" outlineLevel="1" x14ac:dyDescent="0.2">
      <c r="A87" s="141">
        <v>18</v>
      </c>
      <c r="B87" s="141" t="s">
        <v>190</v>
      </c>
      <c r="C87" s="178" t="s">
        <v>191</v>
      </c>
      <c r="D87" s="147" t="s">
        <v>118</v>
      </c>
      <c r="E87" s="154">
        <v>23.28875</v>
      </c>
      <c r="F87" s="157">
        <f>H87+J87</f>
        <v>0</v>
      </c>
      <c r="G87" s="157">
        <f>ROUND(E87*F87,2)</f>
        <v>0</v>
      </c>
      <c r="H87" s="158"/>
      <c r="I87" s="157">
        <f>ROUND(E87*H87,2)</f>
        <v>0</v>
      </c>
      <c r="J87" s="158"/>
      <c r="K87" s="157">
        <f>ROUND(E87*J87,2)</f>
        <v>0</v>
      </c>
      <c r="L87" s="157">
        <v>21</v>
      </c>
      <c r="M87" s="157">
        <f>G87*(1+L87/100)</f>
        <v>0</v>
      </c>
      <c r="N87" s="148">
        <v>0</v>
      </c>
      <c r="O87" s="148">
        <f>ROUND(E87*N87,5)</f>
        <v>0</v>
      </c>
      <c r="P87" s="148">
        <v>0</v>
      </c>
      <c r="Q87" s="148">
        <f>ROUND(E87*P87,5)</f>
        <v>0</v>
      </c>
      <c r="R87" s="148"/>
      <c r="S87" s="148"/>
      <c r="T87" s="149">
        <v>0.08</v>
      </c>
      <c r="U87" s="148">
        <f>ROUND(E87*T87,2)</f>
        <v>1.86</v>
      </c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119</v>
      </c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41"/>
      <c r="B88" s="141"/>
      <c r="C88" s="179" t="s">
        <v>192</v>
      </c>
      <c r="D88" s="150"/>
      <c r="E88" s="155">
        <v>3.1625000000000001</v>
      </c>
      <c r="F88" s="157"/>
      <c r="G88" s="157"/>
      <c r="H88" s="157"/>
      <c r="I88" s="157"/>
      <c r="J88" s="157"/>
      <c r="K88" s="157"/>
      <c r="L88" s="157"/>
      <c r="M88" s="157"/>
      <c r="N88" s="148"/>
      <c r="O88" s="148"/>
      <c r="P88" s="148"/>
      <c r="Q88" s="148"/>
      <c r="R88" s="148"/>
      <c r="S88" s="148"/>
      <c r="T88" s="149"/>
      <c r="U88" s="148"/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121</v>
      </c>
      <c r="AF88" s="140">
        <v>0</v>
      </c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41"/>
      <c r="B89" s="141"/>
      <c r="C89" s="179" t="s">
        <v>135</v>
      </c>
      <c r="D89" s="150"/>
      <c r="E89" s="155">
        <v>0.2</v>
      </c>
      <c r="F89" s="157"/>
      <c r="G89" s="157"/>
      <c r="H89" s="157"/>
      <c r="I89" s="157"/>
      <c r="J89" s="157"/>
      <c r="K89" s="157"/>
      <c r="L89" s="157"/>
      <c r="M89" s="157"/>
      <c r="N89" s="148"/>
      <c r="O89" s="148"/>
      <c r="P89" s="148"/>
      <c r="Q89" s="148"/>
      <c r="R89" s="148"/>
      <c r="S89" s="148"/>
      <c r="T89" s="149"/>
      <c r="U89" s="148"/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121</v>
      </c>
      <c r="AF89" s="140">
        <v>0</v>
      </c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outlineLevel="1" x14ac:dyDescent="0.2">
      <c r="A90" s="141"/>
      <c r="B90" s="141"/>
      <c r="C90" s="179" t="s">
        <v>136</v>
      </c>
      <c r="D90" s="150"/>
      <c r="E90" s="155">
        <v>15.66</v>
      </c>
      <c r="F90" s="157"/>
      <c r="G90" s="157"/>
      <c r="H90" s="157"/>
      <c r="I90" s="157"/>
      <c r="J90" s="157"/>
      <c r="K90" s="157"/>
      <c r="L90" s="157"/>
      <c r="M90" s="157"/>
      <c r="N90" s="148"/>
      <c r="O90" s="148"/>
      <c r="P90" s="148"/>
      <c r="Q90" s="148"/>
      <c r="R90" s="148"/>
      <c r="S90" s="148"/>
      <c r="T90" s="149"/>
      <c r="U90" s="148"/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121</v>
      </c>
      <c r="AF90" s="140">
        <v>0</v>
      </c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41"/>
      <c r="B91" s="141"/>
      <c r="C91" s="179" t="s">
        <v>137</v>
      </c>
      <c r="D91" s="150"/>
      <c r="E91" s="155">
        <v>0.28499999999999998</v>
      </c>
      <c r="F91" s="157"/>
      <c r="G91" s="157"/>
      <c r="H91" s="157"/>
      <c r="I91" s="157"/>
      <c r="J91" s="157"/>
      <c r="K91" s="157"/>
      <c r="L91" s="157"/>
      <c r="M91" s="157"/>
      <c r="N91" s="148"/>
      <c r="O91" s="148"/>
      <c r="P91" s="148"/>
      <c r="Q91" s="148"/>
      <c r="R91" s="148"/>
      <c r="S91" s="148"/>
      <c r="T91" s="149"/>
      <c r="U91" s="148"/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121</v>
      </c>
      <c r="AF91" s="140">
        <v>0</v>
      </c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outlineLevel="1" x14ac:dyDescent="0.2">
      <c r="A92" s="141"/>
      <c r="B92" s="141"/>
      <c r="C92" s="179" t="s">
        <v>138</v>
      </c>
      <c r="D92" s="150"/>
      <c r="E92" s="155">
        <v>3.9812500000000002</v>
      </c>
      <c r="F92" s="157"/>
      <c r="G92" s="157"/>
      <c r="H92" s="157"/>
      <c r="I92" s="157"/>
      <c r="J92" s="157"/>
      <c r="K92" s="157"/>
      <c r="L92" s="157"/>
      <c r="M92" s="157"/>
      <c r="N92" s="148"/>
      <c r="O92" s="148"/>
      <c r="P92" s="148"/>
      <c r="Q92" s="148"/>
      <c r="R92" s="148"/>
      <c r="S92" s="148"/>
      <c r="T92" s="149"/>
      <c r="U92" s="148"/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121</v>
      </c>
      <c r="AF92" s="140">
        <v>0</v>
      </c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outlineLevel="1" x14ac:dyDescent="0.2">
      <c r="A93" s="141">
        <v>19</v>
      </c>
      <c r="B93" s="141" t="s">
        <v>193</v>
      </c>
      <c r="C93" s="178" t="s">
        <v>194</v>
      </c>
      <c r="D93" s="147" t="s">
        <v>149</v>
      </c>
      <c r="E93" s="154">
        <v>2.445319</v>
      </c>
      <c r="F93" s="157">
        <f>H93+J93</f>
        <v>0</v>
      </c>
      <c r="G93" s="157">
        <f>ROUND(E93*F93,2)</f>
        <v>0</v>
      </c>
      <c r="H93" s="158"/>
      <c r="I93" s="157">
        <f>ROUND(E93*H93,2)</f>
        <v>0</v>
      </c>
      <c r="J93" s="158"/>
      <c r="K93" s="157">
        <f>ROUND(E93*J93,2)</f>
        <v>0</v>
      </c>
      <c r="L93" s="157">
        <v>21</v>
      </c>
      <c r="M93" s="157">
        <f>G93*(1+L93/100)</f>
        <v>0</v>
      </c>
      <c r="N93" s="148">
        <v>0.02</v>
      </c>
      <c r="O93" s="148">
        <f>ROUND(E93*N93,5)</f>
        <v>4.8910000000000002E-2</v>
      </c>
      <c r="P93" s="148">
        <v>0</v>
      </c>
      <c r="Q93" s="148">
        <f>ROUND(E93*P93,5)</f>
        <v>0</v>
      </c>
      <c r="R93" s="148"/>
      <c r="S93" s="148"/>
      <c r="T93" s="149">
        <v>0</v>
      </c>
      <c r="U93" s="148">
        <f>ROUND(E93*T93,2)</f>
        <v>0</v>
      </c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195</v>
      </c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ht="22.5" outlineLevel="1" x14ac:dyDescent="0.2">
      <c r="A94" s="141"/>
      <c r="B94" s="141"/>
      <c r="C94" s="179" t="s">
        <v>196</v>
      </c>
      <c r="D94" s="150"/>
      <c r="E94" s="155">
        <v>0.31624999999999998</v>
      </c>
      <c r="F94" s="157"/>
      <c r="G94" s="157"/>
      <c r="H94" s="157"/>
      <c r="I94" s="157"/>
      <c r="J94" s="157"/>
      <c r="K94" s="157"/>
      <c r="L94" s="157"/>
      <c r="M94" s="157"/>
      <c r="N94" s="148"/>
      <c r="O94" s="148"/>
      <c r="P94" s="148"/>
      <c r="Q94" s="148"/>
      <c r="R94" s="148"/>
      <c r="S94" s="148"/>
      <c r="T94" s="149"/>
      <c r="U94" s="148"/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121</v>
      </c>
      <c r="AF94" s="140">
        <v>0</v>
      </c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outlineLevel="1" x14ac:dyDescent="0.2">
      <c r="A95" s="141"/>
      <c r="B95" s="141"/>
      <c r="C95" s="179" t="s">
        <v>197</v>
      </c>
      <c r="D95" s="150"/>
      <c r="E95" s="155">
        <v>0.02</v>
      </c>
      <c r="F95" s="157"/>
      <c r="G95" s="157"/>
      <c r="H95" s="157"/>
      <c r="I95" s="157"/>
      <c r="J95" s="157"/>
      <c r="K95" s="157"/>
      <c r="L95" s="157"/>
      <c r="M95" s="157"/>
      <c r="N95" s="148"/>
      <c r="O95" s="148"/>
      <c r="P95" s="148"/>
      <c r="Q95" s="148"/>
      <c r="R95" s="148"/>
      <c r="S95" s="148"/>
      <c r="T95" s="149"/>
      <c r="U95" s="148"/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121</v>
      </c>
      <c r="AF95" s="140">
        <v>0</v>
      </c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outlineLevel="1" x14ac:dyDescent="0.2">
      <c r="A96" s="141"/>
      <c r="B96" s="141"/>
      <c r="C96" s="179" t="s">
        <v>198</v>
      </c>
      <c r="D96" s="150"/>
      <c r="E96" s="155">
        <v>1.5660000000000001</v>
      </c>
      <c r="F96" s="157"/>
      <c r="G96" s="157"/>
      <c r="H96" s="157"/>
      <c r="I96" s="157"/>
      <c r="J96" s="157"/>
      <c r="K96" s="157"/>
      <c r="L96" s="157"/>
      <c r="M96" s="157"/>
      <c r="N96" s="148"/>
      <c r="O96" s="148"/>
      <c r="P96" s="148"/>
      <c r="Q96" s="148"/>
      <c r="R96" s="148"/>
      <c r="S96" s="148"/>
      <c r="T96" s="149"/>
      <c r="U96" s="148"/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121</v>
      </c>
      <c r="AF96" s="140">
        <v>0</v>
      </c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outlineLevel="1" x14ac:dyDescent="0.2">
      <c r="A97" s="141"/>
      <c r="B97" s="141"/>
      <c r="C97" s="179" t="s">
        <v>199</v>
      </c>
      <c r="D97" s="150"/>
      <c r="E97" s="155">
        <v>2.8500000000000001E-2</v>
      </c>
      <c r="F97" s="157"/>
      <c r="G97" s="157"/>
      <c r="H97" s="157"/>
      <c r="I97" s="157"/>
      <c r="J97" s="157"/>
      <c r="K97" s="157"/>
      <c r="L97" s="157"/>
      <c r="M97" s="157"/>
      <c r="N97" s="148"/>
      <c r="O97" s="148"/>
      <c r="P97" s="148"/>
      <c r="Q97" s="148"/>
      <c r="R97" s="148"/>
      <c r="S97" s="148"/>
      <c r="T97" s="149"/>
      <c r="U97" s="148"/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121</v>
      </c>
      <c r="AF97" s="140">
        <v>0</v>
      </c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outlineLevel="1" x14ac:dyDescent="0.2">
      <c r="A98" s="141"/>
      <c r="B98" s="141"/>
      <c r="C98" s="179" t="s">
        <v>200</v>
      </c>
      <c r="D98" s="150"/>
      <c r="E98" s="155">
        <v>0.39812500000000001</v>
      </c>
      <c r="F98" s="157"/>
      <c r="G98" s="157"/>
      <c r="H98" s="157"/>
      <c r="I98" s="157"/>
      <c r="J98" s="157"/>
      <c r="K98" s="157"/>
      <c r="L98" s="157"/>
      <c r="M98" s="157"/>
      <c r="N98" s="148"/>
      <c r="O98" s="148"/>
      <c r="P98" s="148"/>
      <c r="Q98" s="148"/>
      <c r="R98" s="148"/>
      <c r="S98" s="148"/>
      <c r="T98" s="149"/>
      <c r="U98" s="148"/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121</v>
      </c>
      <c r="AF98" s="140">
        <v>0</v>
      </c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">
      <c r="A99" s="141"/>
      <c r="B99" s="141"/>
      <c r="C99" s="179" t="s">
        <v>201</v>
      </c>
      <c r="D99" s="150"/>
      <c r="E99" s="155">
        <v>0.11644400000000001</v>
      </c>
      <c r="F99" s="157"/>
      <c r="G99" s="157"/>
      <c r="H99" s="157"/>
      <c r="I99" s="157"/>
      <c r="J99" s="157"/>
      <c r="K99" s="157"/>
      <c r="L99" s="157"/>
      <c r="M99" s="157"/>
      <c r="N99" s="148"/>
      <c r="O99" s="148"/>
      <c r="P99" s="148"/>
      <c r="Q99" s="148"/>
      <c r="R99" s="148"/>
      <c r="S99" s="148"/>
      <c r="T99" s="149"/>
      <c r="U99" s="148"/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121</v>
      </c>
      <c r="AF99" s="140">
        <v>0</v>
      </c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outlineLevel="1" x14ac:dyDescent="0.2">
      <c r="A100" s="141">
        <v>20</v>
      </c>
      <c r="B100" s="141" t="s">
        <v>202</v>
      </c>
      <c r="C100" s="178" t="s">
        <v>203</v>
      </c>
      <c r="D100" s="147" t="s">
        <v>0</v>
      </c>
      <c r="E100" s="154">
        <v>0</v>
      </c>
      <c r="F100" s="157">
        <f>H100+J100</f>
        <v>0</v>
      </c>
      <c r="G100" s="157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21</v>
      </c>
      <c r="M100" s="157">
        <f>G100*(1+L100/100)</f>
        <v>0</v>
      </c>
      <c r="N100" s="148">
        <v>0</v>
      </c>
      <c r="O100" s="148">
        <f>ROUND(E100*N100,5)</f>
        <v>0</v>
      </c>
      <c r="P100" s="148">
        <v>0</v>
      </c>
      <c r="Q100" s="148">
        <f>ROUND(E100*P100,5)</f>
        <v>0</v>
      </c>
      <c r="R100" s="148"/>
      <c r="S100" s="148"/>
      <c r="T100" s="149">
        <v>0</v>
      </c>
      <c r="U100" s="148">
        <f>ROUND(E100*T100,2)</f>
        <v>0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 t="s">
        <v>119</v>
      </c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">
      <c r="A101" s="141">
        <v>21</v>
      </c>
      <c r="B101" s="141" t="s">
        <v>204</v>
      </c>
      <c r="C101" s="178" t="s">
        <v>205</v>
      </c>
      <c r="D101" s="147" t="s">
        <v>0</v>
      </c>
      <c r="E101" s="154">
        <v>0</v>
      </c>
      <c r="F101" s="157">
        <f>H101+J101</f>
        <v>0</v>
      </c>
      <c r="G101" s="157">
        <f>ROUND(E101*F101,2)</f>
        <v>0</v>
      </c>
      <c r="H101" s="158"/>
      <c r="I101" s="157">
        <f>ROUND(E101*H101,2)</f>
        <v>0</v>
      </c>
      <c r="J101" s="158"/>
      <c r="K101" s="157">
        <f>ROUND(E101*J101,2)</f>
        <v>0</v>
      </c>
      <c r="L101" s="157">
        <v>21</v>
      </c>
      <c r="M101" s="157">
        <f>G101*(1+L101/100)</f>
        <v>0</v>
      </c>
      <c r="N101" s="148">
        <v>0</v>
      </c>
      <c r="O101" s="148">
        <f>ROUND(E101*N101,5)</f>
        <v>0</v>
      </c>
      <c r="P101" s="148">
        <v>0</v>
      </c>
      <c r="Q101" s="148">
        <f>ROUND(E101*P101,5)</f>
        <v>0</v>
      </c>
      <c r="R101" s="148"/>
      <c r="S101" s="148"/>
      <c r="T101" s="149">
        <v>0</v>
      </c>
      <c r="U101" s="148">
        <f>ROUND(E101*T101,2)</f>
        <v>0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119</v>
      </c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x14ac:dyDescent="0.2">
      <c r="A102" s="142" t="s">
        <v>114</v>
      </c>
      <c r="B102" s="142" t="s">
        <v>67</v>
      </c>
      <c r="C102" s="180" t="s">
        <v>68</v>
      </c>
      <c r="D102" s="151"/>
      <c r="E102" s="156"/>
      <c r="F102" s="159"/>
      <c r="G102" s="159">
        <f>SUMIF(AE103:AE115,"&lt;&gt;NOR",G103:G115)</f>
        <v>0</v>
      </c>
      <c r="H102" s="159"/>
      <c r="I102" s="159">
        <f>SUM(I103:I115)</f>
        <v>0</v>
      </c>
      <c r="J102" s="159"/>
      <c r="K102" s="159">
        <f>SUM(K103:K115)</f>
        <v>0</v>
      </c>
      <c r="L102" s="159"/>
      <c r="M102" s="159">
        <f>SUM(M103:M115)</f>
        <v>0</v>
      </c>
      <c r="N102" s="152"/>
      <c r="O102" s="152">
        <f>SUM(O103:O115)</f>
        <v>0</v>
      </c>
      <c r="P102" s="152"/>
      <c r="Q102" s="152">
        <f>SUM(Q103:Q115)</f>
        <v>0</v>
      </c>
      <c r="R102" s="152"/>
      <c r="S102" s="152"/>
      <c r="T102" s="153"/>
      <c r="U102" s="152">
        <f>SUM(U103:U115)</f>
        <v>0</v>
      </c>
      <c r="AE102" t="s">
        <v>115</v>
      </c>
    </row>
    <row r="103" spans="1:60" outlineLevel="1" x14ac:dyDescent="0.2">
      <c r="A103" s="141">
        <v>22</v>
      </c>
      <c r="B103" s="141" t="s">
        <v>206</v>
      </c>
      <c r="C103" s="178" t="s">
        <v>68</v>
      </c>
      <c r="D103" s="147" t="s">
        <v>207</v>
      </c>
      <c r="E103" s="154">
        <v>1</v>
      </c>
      <c r="F103" s="157">
        <f>H103+J103</f>
        <v>0</v>
      </c>
      <c r="G103" s="157">
        <f>ROUND(E103*F103,2)</f>
        <v>0</v>
      </c>
      <c r="H103" s="158"/>
      <c r="I103" s="157">
        <f>ROUND(E103*H103,2)</f>
        <v>0</v>
      </c>
      <c r="J103" s="158"/>
      <c r="K103" s="157">
        <f>ROUND(E103*J103,2)</f>
        <v>0</v>
      </c>
      <c r="L103" s="157">
        <v>21</v>
      </c>
      <c r="M103" s="157">
        <f>G103*(1+L103/100)</f>
        <v>0</v>
      </c>
      <c r="N103" s="148">
        <v>0</v>
      </c>
      <c r="O103" s="148">
        <f>ROUND(E103*N103,5)</f>
        <v>0</v>
      </c>
      <c r="P103" s="148">
        <v>0</v>
      </c>
      <c r="Q103" s="148">
        <f>ROUND(E103*P103,5)</f>
        <v>0</v>
      </c>
      <c r="R103" s="148"/>
      <c r="S103" s="148"/>
      <c r="T103" s="149">
        <v>0</v>
      </c>
      <c r="U103" s="148">
        <f>ROUND(E103*T103,2)</f>
        <v>0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119</v>
      </c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2">
      <c r="A104" s="141"/>
      <c r="B104" s="141"/>
      <c r="C104" s="179" t="s">
        <v>208</v>
      </c>
      <c r="D104" s="150"/>
      <c r="E104" s="155">
        <v>1</v>
      </c>
      <c r="F104" s="157"/>
      <c r="G104" s="157"/>
      <c r="H104" s="157"/>
      <c r="I104" s="157"/>
      <c r="J104" s="157"/>
      <c r="K104" s="157"/>
      <c r="L104" s="157"/>
      <c r="M104" s="157"/>
      <c r="N104" s="148"/>
      <c r="O104" s="148"/>
      <c r="P104" s="148"/>
      <c r="Q104" s="148"/>
      <c r="R104" s="148"/>
      <c r="S104" s="148"/>
      <c r="T104" s="149"/>
      <c r="U104" s="148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121</v>
      </c>
      <c r="AF104" s="140">
        <v>0</v>
      </c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">
      <c r="A105" s="141"/>
      <c r="B105" s="141"/>
      <c r="C105" s="179" t="s">
        <v>209</v>
      </c>
      <c r="D105" s="150"/>
      <c r="E105" s="155"/>
      <c r="F105" s="157"/>
      <c r="G105" s="157"/>
      <c r="H105" s="157"/>
      <c r="I105" s="157"/>
      <c r="J105" s="157"/>
      <c r="K105" s="157"/>
      <c r="L105" s="157"/>
      <c r="M105" s="157"/>
      <c r="N105" s="148"/>
      <c r="O105" s="148"/>
      <c r="P105" s="148"/>
      <c r="Q105" s="148"/>
      <c r="R105" s="148"/>
      <c r="S105" s="148"/>
      <c r="T105" s="149"/>
      <c r="U105" s="148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 t="s">
        <v>121</v>
      </c>
      <c r="AF105" s="140">
        <v>0</v>
      </c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ht="22.5" outlineLevel="1" x14ac:dyDescent="0.2">
      <c r="A106" s="141"/>
      <c r="B106" s="141"/>
      <c r="C106" s="179" t="s">
        <v>210</v>
      </c>
      <c r="D106" s="150"/>
      <c r="E106" s="155"/>
      <c r="F106" s="157"/>
      <c r="G106" s="157"/>
      <c r="H106" s="157"/>
      <c r="I106" s="157"/>
      <c r="J106" s="157"/>
      <c r="K106" s="157"/>
      <c r="L106" s="157"/>
      <c r="M106" s="157"/>
      <c r="N106" s="148"/>
      <c r="O106" s="148"/>
      <c r="P106" s="148"/>
      <c r="Q106" s="148"/>
      <c r="R106" s="148"/>
      <c r="S106" s="148"/>
      <c r="T106" s="149"/>
      <c r="U106" s="148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 t="s">
        <v>121</v>
      </c>
      <c r="AF106" s="140">
        <v>0</v>
      </c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ht="22.5" outlineLevel="1" x14ac:dyDescent="0.2">
      <c r="A107" s="141"/>
      <c r="B107" s="141"/>
      <c r="C107" s="179" t="s">
        <v>211</v>
      </c>
      <c r="D107" s="150"/>
      <c r="E107" s="155"/>
      <c r="F107" s="157"/>
      <c r="G107" s="157"/>
      <c r="H107" s="157"/>
      <c r="I107" s="157"/>
      <c r="J107" s="157"/>
      <c r="K107" s="157"/>
      <c r="L107" s="157"/>
      <c r="M107" s="157"/>
      <c r="N107" s="148"/>
      <c r="O107" s="148"/>
      <c r="P107" s="148"/>
      <c r="Q107" s="148"/>
      <c r="R107" s="148"/>
      <c r="S107" s="148"/>
      <c r="T107" s="149"/>
      <c r="U107" s="148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 t="s">
        <v>121</v>
      </c>
      <c r="AF107" s="140">
        <v>0</v>
      </c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ht="22.5" outlineLevel="1" x14ac:dyDescent="0.2">
      <c r="A108" s="141"/>
      <c r="B108" s="141"/>
      <c r="C108" s="179" t="s">
        <v>212</v>
      </c>
      <c r="D108" s="150"/>
      <c r="E108" s="155"/>
      <c r="F108" s="157"/>
      <c r="G108" s="157"/>
      <c r="H108" s="157"/>
      <c r="I108" s="157"/>
      <c r="J108" s="157"/>
      <c r="K108" s="157"/>
      <c r="L108" s="157"/>
      <c r="M108" s="157"/>
      <c r="N108" s="148"/>
      <c r="O108" s="148"/>
      <c r="P108" s="148"/>
      <c r="Q108" s="148"/>
      <c r="R108" s="148"/>
      <c r="S108" s="148"/>
      <c r="T108" s="149"/>
      <c r="U108" s="148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 t="s">
        <v>121</v>
      </c>
      <c r="AF108" s="140">
        <v>0</v>
      </c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ht="22.5" outlineLevel="1" x14ac:dyDescent="0.2">
      <c r="A109" s="141"/>
      <c r="B109" s="141"/>
      <c r="C109" s="179" t="s">
        <v>213</v>
      </c>
      <c r="D109" s="150"/>
      <c r="E109" s="155"/>
      <c r="F109" s="157"/>
      <c r="G109" s="157"/>
      <c r="H109" s="157"/>
      <c r="I109" s="157"/>
      <c r="J109" s="157"/>
      <c r="K109" s="157"/>
      <c r="L109" s="157"/>
      <c r="M109" s="157"/>
      <c r="N109" s="148"/>
      <c r="O109" s="148"/>
      <c r="P109" s="148"/>
      <c r="Q109" s="148"/>
      <c r="R109" s="148"/>
      <c r="S109" s="148"/>
      <c r="T109" s="149"/>
      <c r="U109" s="148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 t="s">
        <v>121</v>
      </c>
      <c r="AF109" s="140">
        <v>0</v>
      </c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outlineLevel="1" x14ac:dyDescent="0.2">
      <c r="A110" s="141"/>
      <c r="B110" s="141"/>
      <c r="C110" s="179" t="s">
        <v>214</v>
      </c>
      <c r="D110" s="150"/>
      <c r="E110" s="155"/>
      <c r="F110" s="157"/>
      <c r="G110" s="157"/>
      <c r="H110" s="157"/>
      <c r="I110" s="157"/>
      <c r="J110" s="157"/>
      <c r="K110" s="157"/>
      <c r="L110" s="157"/>
      <c r="M110" s="157"/>
      <c r="N110" s="148"/>
      <c r="O110" s="148"/>
      <c r="P110" s="148"/>
      <c r="Q110" s="148"/>
      <c r="R110" s="148"/>
      <c r="S110" s="148"/>
      <c r="T110" s="149"/>
      <c r="U110" s="148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 t="s">
        <v>121</v>
      </c>
      <c r="AF110" s="140">
        <v>0</v>
      </c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outlineLevel="1" x14ac:dyDescent="0.2">
      <c r="A111" s="141"/>
      <c r="B111" s="141"/>
      <c r="C111" s="179" t="s">
        <v>215</v>
      </c>
      <c r="D111" s="150"/>
      <c r="E111" s="155"/>
      <c r="F111" s="157"/>
      <c r="G111" s="157"/>
      <c r="H111" s="157"/>
      <c r="I111" s="157"/>
      <c r="J111" s="157"/>
      <c r="K111" s="157"/>
      <c r="L111" s="157"/>
      <c r="M111" s="157"/>
      <c r="N111" s="148"/>
      <c r="O111" s="148"/>
      <c r="P111" s="148"/>
      <c r="Q111" s="148"/>
      <c r="R111" s="148"/>
      <c r="S111" s="148"/>
      <c r="T111" s="149"/>
      <c r="U111" s="148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 t="s">
        <v>121</v>
      </c>
      <c r="AF111" s="140">
        <v>0</v>
      </c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outlineLevel="1" x14ac:dyDescent="0.2">
      <c r="A112" s="141"/>
      <c r="B112" s="141"/>
      <c r="C112" s="179" t="s">
        <v>216</v>
      </c>
      <c r="D112" s="150"/>
      <c r="E112" s="155"/>
      <c r="F112" s="157"/>
      <c r="G112" s="157"/>
      <c r="H112" s="157"/>
      <c r="I112" s="157"/>
      <c r="J112" s="157"/>
      <c r="K112" s="157"/>
      <c r="L112" s="157"/>
      <c r="M112" s="157"/>
      <c r="N112" s="148"/>
      <c r="O112" s="148"/>
      <c r="P112" s="148"/>
      <c r="Q112" s="148"/>
      <c r="R112" s="148"/>
      <c r="S112" s="148"/>
      <c r="T112" s="149"/>
      <c r="U112" s="148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 t="s">
        <v>121</v>
      </c>
      <c r="AF112" s="140">
        <v>0</v>
      </c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">
      <c r="A113" s="141"/>
      <c r="B113" s="141"/>
      <c r="C113" s="179" t="s">
        <v>217</v>
      </c>
      <c r="D113" s="150"/>
      <c r="E113" s="155"/>
      <c r="F113" s="157"/>
      <c r="G113" s="157"/>
      <c r="H113" s="157"/>
      <c r="I113" s="157"/>
      <c r="J113" s="157"/>
      <c r="K113" s="157"/>
      <c r="L113" s="157"/>
      <c r="M113" s="157"/>
      <c r="N113" s="148"/>
      <c r="O113" s="148"/>
      <c r="P113" s="148"/>
      <c r="Q113" s="148"/>
      <c r="R113" s="148"/>
      <c r="S113" s="148"/>
      <c r="T113" s="149"/>
      <c r="U113" s="148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 t="s">
        <v>121</v>
      </c>
      <c r="AF113" s="140">
        <v>0</v>
      </c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outlineLevel="1" x14ac:dyDescent="0.2">
      <c r="A114" s="141"/>
      <c r="B114" s="141"/>
      <c r="C114" s="179" t="s">
        <v>218</v>
      </c>
      <c r="D114" s="150"/>
      <c r="E114" s="155"/>
      <c r="F114" s="157"/>
      <c r="G114" s="157"/>
      <c r="H114" s="157"/>
      <c r="I114" s="157"/>
      <c r="J114" s="157"/>
      <c r="K114" s="157"/>
      <c r="L114" s="157"/>
      <c r="M114" s="157"/>
      <c r="N114" s="148"/>
      <c r="O114" s="148"/>
      <c r="P114" s="148"/>
      <c r="Q114" s="148"/>
      <c r="R114" s="148"/>
      <c r="S114" s="148"/>
      <c r="T114" s="149"/>
      <c r="U114" s="148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 t="s">
        <v>121</v>
      </c>
      <c r="AF114" s="140">
        <v>0</v>
      </c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">
      <c r="A115" s="141"/>
      <c r="B115" s="141"/>
      <c r="C115" s="179" t="s">
        <v>219</v>
      </c>
      <c r="D115" s="150"/>
      <c r="E115" s="155"/>
      <c r="F115" s="157"/>
      <c r="G115" s="157"/>
      <c r="H115" s="157"/>
      <c r="I115" s="157"/>
      <c r="J115" s="157"/>
      <c r="K115" s="157"/>
      <c r="L115" s="157"/>
      <c r="M115" s="157"/>
      <c r="N115" s="148"/>
      <c r="O115" s="148"/>
      <c r="P115" s="148"/>
      <c r="Q115" s="148"/>
      <c r="R115" s="148"/>
      <c r="S115" s="148"/>
      <c r="T115" s="149"/>
      <c r="U115" s="148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 t="s">
        <v>121</v>
      </c>
      <c r="AF115" s="140">
        <v>0</v>
      </c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x14ac:dyDescent="0.2">
      <c r="A116" s="142" t="s">
        <v>114</v>
      </c>
      <c r="B116" s="142" t="s">
        <v>69</v>
      </c>
      <c r="C116" s="180" t="s">
        <v>70</v>
      </c>
      <c r="D116" s="151"/>
      <c r="E116" s="156"/>
      <c r="F116" s="159"/>
      <c r="G116" s="159">
        <f>SUMIF(AE117:AE119,"&lt;&gt;NOR",G117:G119)</f>
        <v>0</v>
      </c>
      <c r="H116" s="159"/>
      <c r="I116" s="159">
        <f>SUM(I117:I119)</f>
        <v>0</v>
      </c>
      <c r="J116" s="159"/>
      <c r="K116" s="159">
        <f>SUM(K117:K119)</f>
        <v>0</v>
      </c>
      <c r="L116" s="159"/>
      <c r="M116" s="159">
        <f>SUM(M117:M119)</f>
        <v>0</v>
      </c>
      <c r="N116" s="152"/>
      <c r="O116" s="152">
        <f>SUM(O117:O119)</f>
        <v>0</v>
      </c>
      <c r="P116" s="152"/>
      <c r="Q116" s="152">
        <f>SUM(Q117:Q119)</f>
        <v>6.8999999999999999E-3</v>
      </c>
      <c r="R116" s="152"/>
      <c r="S116" s="152"/>
      <c r="T116" s="153"/>
      <c r="U116" s="152">
        <f>SUM(U117:U119)</f>
        <v>0.41</v>
      </c>
      <c r="AE116" t="s">
        <v>115</v>
      </c>
    </row>
    <row r="117" spans="1:60" outlineLevel="1" x14ac:dyDescent="0.2">
      <c r="A117" s="141">
        <v>23</v>
      </c>
      <c r="B117" s="141" t="s">
        <v>220</v>
      </c>
      <c r="C117" s="178" t="s">
        <v>221</v>
      </c>
      <c r="D117" s="147" t="s">
        <v>164</v>
      </c>
      <c r="E117" s="154">
        <v>10</v>
      </c>
      <c r="F117" s="157">
        <f>H117+J117</f>
        <v>0</v>
      </c>
      <c r="G117" s="157">
        <f>ROUND(E117*F117,2)</f>
        <v>0</v>
      </c>
      <c r="H117" s="158"/>
      <c r="I117" s="157">
        <f>ROUND(E117*H117,2)</f>
        <v>0</v>
      </c>
      <c r="J117" s="158"/>
      <c r="K117" s="157">
        <f>ROUND(E117*J117,2)</f>
        <v>0</v>
      </c>
      <c r="L117" s="157">
        <v>21</v>
      </c>
      <c r="M117" s="157">
        <f>G117*(1+L117/100)</f>
        <v>0</v>
      </c>
      <c r="N117" s="148">
        <v>0</v>
      </c>
      <c r="O117" s="148">
        <f>ROUND(E117*N117,5)</f>
        <v>0</v>
      </c>
      <c r="P117" s="148">
        <v>6.8999999999999997E-4</v>
      </c>
      <c r="Q117" s="148">
        <f>ROUND(E117*P117,5)</f>
        <v>6.8999999999999999E-3</v>
      </c>
      <c r="R117" s="148"/>
      <c r="S117" s="148"/>
      <c r="T117" s="149">
        <v>4.1000000000000002E-2</v>
      </c>
      <c r="U117" s="148">
        <f>ROUND(E117*T117,2)</f>
        <v>0.41</v>
      </c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 t="s">
        <v>119</v>
      </c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2">
      <c r="A118" s="141"/>
      <c r="B118" s="141"/>
      <c r="C118" s="179" t="s">
        <v>222</v>
      </c>
      <c r="D118" s="150"/>
      <c r="E118" s="155">
        <v>2</v>
      </c>
      <c r="F118" s="157"/>
      <c r="G118" s="157"/>
      <c r="H118" s="157"/>
      <c r="I118" s="157"/>
      <c r="J118" s="157"/>
      <c r="K118" s="157"/>
      <c r="L118" s="157"/>
      <c r="M118" s="157"/>
      <c r="N118" s="148"/>
      <c r="O118" s="148"/>
      <c r="P118" s="148"/>
      <c r="Q118" s="148"/>
      <c r="R118" s="148"/>
      <c r="S118" s="148"/>
      <c r="T118" s="149"/>
      <c r="U118" s="148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 t="s">
        <v>121</v>
      </c>
      <c r="AF118" s="140">
        <v>0</v>
      </c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">
      <c r="A119" s="141"/>
      <c r="B119" s="141"/>
      <c r="C119" s="179" t="s">
        <v>223</v>
      </c>
      <c r="D119" s="150"/>
      <c r="E119" s="155">
        <v>8</v>
      </c>
      <c r="F119" s="157"/>
      <c r="G119" s="157"/>
      <c r="H119" s="157"/>
      <c r="I119" s="157"/>
      <c r="J119" s="157"/>
      <c r="K119" s="157"/>
      <c r="L119" s="157"/>
      <c r="M119" s="157"/>
      <c r="N119" s="148"/>
      <c r="O119" s="148"/>
      <c r="P119" s="148"/>
      <c r="Q119" s="148"/>
      <c r="R119" s="148"/>
      <c r="S119" s="148"/>
      <c r="T119" s="149"/>
      <c r="U119" s="148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 t="s">
        <v>121</v>
      </c>
      <c r="AF119" s="140">
        <v>0</v>
      </c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x14ac:dyDescent="0.2">
      <c r="A120" s="142" t="s">
        <v>114</v>
      </c>
      <c r="B120" s="142" t="s">
        <v>71</v>
      </c>
      <c r="C120" s="180" t="s">
        <v>72</v>
      </c>
      <c r="D120" s="151"/>
      <c r="E120" s="156"/>
      <c r="F120" s="159"/>
      <c r="G120" s="159">
        <f>SUMIF(AE121:AE130,"&lt;&gt;NOR",G121:G130)</f>
        <v>0</v>
      </c>
      <c r="H120" s="159"/>
      <c r="I120" s="159">
        <f>SUM(I121:I130)</f>
        <v>0</v>
      </c>
      <c r="J120" s="159"/>
      <c r="K120" s="159">
        <f>SUM(K121:K130)</f>
        <v>0</v>
      </c>
      <c r="L120" s="159"/>
      <c r="M120" s="159">
        <f>SUM(M121:M130)</f>
        <v>0</v>
      </c>
      <c r="N120" s="152"/>
      <c r="O120" s="152">
        <f>SUM(O121:O130)</f>
        <v>0</v>
      </c>
      <c r="P120" s="152"/>
      <c r="Q120" s="152">
        <f>SUM(Q121:Q130)</f>
        <v>0.12669000000000002</v>
      </c>
      <c r="R120" s="152"/>
      <c r="S120" s="152"/>
      <c r="T120" s="153"/>
      <c r="U120" s="152">
        <f>SUM(U121:U130)</f>
        <v>4.8199999999999994</v>
      </c>
      <c r="AE120" t="s">
        <v>115</v>
      </c>
    </row>
    <row r="121" spans="1:60" outlineLevel="1" x14ac:dyDescent="0.2">
      <c r="A121" s="141">
        <v>24</v>
      </c>
      <c r="B121" s="141" t="s">
        <v>224</v>
      </c>
      <c r="C121" s="178" t="s">
        <v>225</v>
      </c>
      <c r="D121" s="147" t="s">
        <v>207</v>
      </c>
      <c r="E121" s="154">
        <v>2</v>
      </c>
      <c r="F121" s="157">
        <f>H121+J121</f>
        <v>0</v>
      </c>
      <c r="G121" s="157">
        <f>ROUND(E121*F121,2)</f>
        <v>0</v>
      </c>
      <c r="H121" s="158"/>
      <c r="I121" s="157">
        <f>ROUND(E121*H121,2)</f>
        <v>0</v>
      </c>
      <c r="J121" s="158"/>
      <c r="K121" s="157">
        <f>ROUND(E121*J121,2)</f>
        <v>0</v>
      </c>
      <c r="L121" s="157">
        <v>21</v>
      </c>
      <c r="M121" s="157">
        <f>G121*(1+L121/100)</f>
        <v>0</v>
      </c>
      <c r="N121" s="148">
        <v>0</v>
      </c>
      <c r="O121" s="148">
        <f>ROUND(E121*N121,5)</f>
        <v>0</v>
      </c>
      <c r="P121" s="148">
        <v>1.933E-2</v>
      </c>
      <c r="Q121" s="148">
        <f>ROUND(E121*P121,5)</f>
        <v>3.866E-2</v>
      </c>
      <c r="R121" s="148"/>
      <c r="S121" s="148"/>
      <c r="T121" s="149">
        <v>0.59</v>
      </c>
      <c r="U121" s="148">
        <f>ROUND(E121*T121,2)</f>
        <v>1.18</v>
      </c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 t="s">
        <v>119</v>
      </c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</row>
    <row r="122" spans="1:60" outlineLevel="1" x14ac:dyDescent="0.2">
      <c r="A122" s="141">
        <v>25</v>
      </c>
      <c r="B122" s="141" t="s">
        <v>226</v>
      </c>
      <c r="C122" s="178" t="s">
        <v>227</v>
      </c>
      <c r="D122" s="147" t="s">
        <v>207</v>
      </c>
      <c r="E122" s="154">
        <v>4</v>
      </c>
      <c r="F122" s="157">
        <f>H122+J122</f>
        <v>0</v>
      </c>
      <c r="G122" s="157">
        <f>ROUND(E122*F122,2)</f>
        <v>0</v>
      </c>
      <c r="H122" s="158"/>
      <c r="I122" s="157">
        <f>ROUND(E122*H122,2)</f>
        <v>0</v>
      </c>
      <c r="J122" s="158"/>
      <c r="K122" s="157">
        <f>ROUND(E122*J122,2)</f>
        <v>0</v>
      </c>
      <c r="L122" s="157">
        <v>21</v>
      </c>
      <c r="M122" s="157">
        <f>G122*(1+L122/100)</f>
        <v>0</v>
      </c>
      <c r="N122" s="148">
        <v>0</v>
      </c>
      <c r="O122" s="148">
        <f>ROUND(E122*N122,5)</f>
        <v>0</v>
      </c>
      <c r="P122" s="148">
        <v>1.9460000000000002E-2</v>
      </c>
      <c r="Q122" s="148">
        <f>ROUND(E122*P122,5)</f>
        <v>7.7840000000000006E-2</v>
      </c>
      <c r="R122" s="148"/>
      <c r="S122" s="148"/>
      <c r="T122" s="149">
        <v>0.38200000000000001</v>
      </c>
      <c r="U122" s="148">
        <f>ROUND(E122*T122,2)</f>
        <v>1.53</v>
      </c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 t="s">
        <v>119</v>
      </c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</row>
    <row r="123" spans="1:60" outlineLevel="1" x14ac:dyDescent="0.2">
      <c r="A123" s="141">
        <v>26</v>
      </c>
      <c r="B123" s="141" t="s">
        <v>228</v>
      </c>
      <c r="C123" s="178" t="s">
        <v>229</v>
      </c>
      <c r="D123" s="147" t="s">
        <v>164</v>
      </c>
      <c r="E123" s="154">
        <v>3</v>
      </c>
      <c r="F123" s="157">
        <f>H123+J123</f>
        <v>0</v>
      </c>
      <c r="G123" s="157">
        <f>ROUND(E123*F123,2)</f>
        <v>0</v>
      </c>
      <c r="H123" s="158"/>
      <c r="I123" s="157">
        <f>ROUND(E123*H123,2)</f>
        <v>0</v>
      </c>
      <c r="J123" s="158"/>
      <c r="K123" s="157">
        <f>ROUND(E123*J123,2)</f>
        <v>0</v>
      </c>
      <c r="L123" s="157">
        <v>21</v>
      </c>
      <c r="M123" s="157">
        <f>G123*(1+L123/100)</f>
        <v>0</v>
      </c>
      <c r="N123" s="148">
        <v>0</v>
      </c>
      <c r="O123" s="148">
        <f>ROUND(E123*N123,5)</f>
        <v>0</v>
      </c>
      <c r="P123" s="148">
        <v>2.2499999999999998E-3</v>
      </c>
      <c r="Q123" s="148">
        <f>ROUND(E123*P123,5)</f>
        <v>6.7499999999999999E-3</v>
      </c>
      <c r="R123" s="148"/>
      <c r="S123" s="148"/>
      <c r="T123" s="149">
        <v>0.40699999999999997</v>
      </c>
      <c r="U123" s="148">
        <f>ROUND(E123*T123,2)</f>
        <v>1.22</v>
      </c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 t="s">
        <v>119</v>
      </c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</row>
    <row r="124" spans="1:60" outlineLevel="1" x14ac:dyDescent="0.2">
      <c r="A124" s="141">
        <v>27</v>
      </c>
      <c r="B124" s="141" t="s">
        <v>230</v>
      </c>
      <c r="C124" s="178" t="s">
        <v>231</v>
      </c>
      <c r="D124" s="147" t="s">
        <v>207</v>
      </c>
      <c r="E124" s="154">
        <v>4</v>
      </c>
      <c r="F124" s="157">
        <f>H124+J124</f>
        <v>0</v>
      </c>
      <c r="G124" s="157">
        <f>ROUND(E124*F124,2)</f>
        <v>0</v>
      </c>
      <c r="H124" s="158"/>
      <c r="I124" s="157">
        <f>ROUND(E124*H124,2)</f>
        <v>0</v>
      </c>
      <c r="J124" s="158"/>
      <c r="K124" s="157">
        <f>ROUND(E124*J124,2)</f>
        <v>0</v>
      </c>
      <c r="L124" s="157">
        <v>21</v>
      </c>
      <c r="M124" s="157">
        <f>G124*(1+L124/100)</f>
        <v>0</v>
      </c>
      <c r="N124" s="148">
        <v>0</v>
      </c>
      <c r="O124" s="148">
        <f>ROUND(E124*N124,5)</f>
        <v>0</v>
      </c>
      <c r="P124" s="148">
        <v>8.5999999999999998E-4</v>
      </c>
      <c r="Q124" s="148">
        <f>ROUND(E124*P124,5)</f>
        <v>3.4399999999999999E-3</v>
      </c>
      <c r="R124" s="148"/>
      <c r="S124" s="148"/>
      <c r="T124" s="149">
        <v>0.222</v>
      </c>
      <c r="U124" s="148">
        <f>ROUND(E124*T124,2)</f>
        <v>0.89</v>
      </c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 t="s">
        <v>119</v>
      </c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ht="22.5" outlineLevel="1" x14ac:dyDescent="0.2">
      <c r="A125" s="141"/>
      <c r="B125" s="141"/>
      <c r="C125" s="179" t="s">
        <v>232</v>
      </c>
      <c r="D125" s="150"/>
      <c r="E125" s="155">
        <v>4</v>
      </c>
      <c r="F125" s="157"/>
      <c r="G125" s="157"/>
      <c r="H125" s="157"/>
      <c r="I125" s="157"/>
      <c r="J125" s="157"/>
      <c r="K125" s="157"/>
      <c r="L125" s="157"/>
      <c r="M125" s="157"/>
      <c r="N125" s="148"/>
      <c r="O125" s="148"/>
      <c r="P125" s="148"/>
      <c r="Q125" s="148"/>
      <c r="R125" s="148"/>
      <c r="S125" s="148"/>
      <c r="T125" s="149"/>
      <c r="U125" s="148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 t="s">
        <v>121</v>
      </c>
      <c r="AF125" s="140">
        <v>0</v>
      </c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0"/>
      <c r="BB125" s="140"/>
      <c r="BC125" s="140"/>
      <c r="BD125" s="140"/>
      <c r="BE125" s="140"/>
      <c r="BF125" s="140"/>
      <c r="BG125" s="140"/>
      <c r="BH125" s="140"/>
    </row>
    <row r="126" spans="1:60" ht="22.5" outlineLevel="1" x14ac:dyDescent="0.2">
      <c r="A126" s="141">
        <v>28</v>
      </c>
      <c r="B126" s="141" t="s">
        <v>233</v>
      </c>
      <c r="C126" s="178" t="s">
        <v>234</v>
      </c>
      <c r="D126" s="147" t="s">
        <v>164</v>
      </c>
      <c r="E126" s="154">
        <v>2</v>
      </c>
      <c r="F126" s="157">
        <f>H126+J126</f>
        <v>0</v>
      </c>
      <c r="G126" s="157">
        <f>ROUND(E126*F126,2)</f>
        <v>0</v>
      </c>
      <c r="H126" s="158"/>
      <c r="I126" s="157">
        <f>ROUND(E126*H126,2)</f>
        <v>0</v>
      </c>
      <c r="J126" s="158"/>
      <c r="K126" s="157">
        <f>ROUND(E126*J126,2)</f>
        <v>0</v>
      </c>
      <c r="L126" s="157">
        <v>21</v>
      </c>
      <c r="M126" s="157">
        <f>G126*(1+L126/100)</f>
        <v>0</v>
      </c>
      <c r="N126" s="148">
        <v>0</v>
      </c>
      <c r="O126" s="148">
        <f>ROUND(E126*N126,5)</f>
        <v>0</v>
      </c>
      <c r="P126" s="148">
        <v>0</v>
      </c>
      <c r="Q126" s="148">
        <f>ROUND(E126*P126,5)</f>
        <v>0</v>
      </c>
      <c r="R126" s="148"/>
      <c r="S126" s="148"/>
      <c r="T126" s="149">
        <v>0</v>
      </c>
      <c r="U126" s="148">
        <f>ROUND(E126*T126,2)</f>
        <v>0</v>
      </c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 t="s">
        <v>119</v>
      </c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ht="22.5" outlineLevel="1" x14ac:dyDescent="0.2">
      <c r="A127" s="141">
        <v>29</v>
      </c>
      <c r="B127" s="141" t="s">
        <v>235</v>
      </c>
      <c r="C127" s="178" t="s">
        <v>236</v>
      </c>
      <c r="D127" s="147" t="s">
        <v>164</v>
      </c>
      <c r="E127" s="154">
        <v>2</v>
      </c>
      <c r="F127" s="157">
        <f>H127+J127</f>
        <v>0</v>
      </c>
      <c r="G127" s="157">
        <f>ROUND(E127*F127,2)</f>
        <v>0</v>
      </c>
      <c r="H127" s="158"/>
      <c r="I127" s="157">
        <f>ROUND(E127*H127,2)</f>
        <v>0</v>
      </c>
      <c r="J127" s="158"/>
      <c r="K127" s="157">
        <f>ROUND(E127*J127,2)</f>
        <v>0</v>
      </c>
      <c r="L127" s="157">
        <v>21</v>
      </c>
      <c r="M127" s="157">
        <f>G127*(1+L127/100)</f>
        <v>0</v>
      </c>
      <c r="N127" s="148">
        <v>0</v>
      </c>
      <c r="O127" s="148">
        <f>ROUND(E127*N127,5)</f>
        <v>0</v>
      </c>
      <c r="P127" s="148">
        <v>0</v>
      </c>
      <c r="Q127" s="148">
        <f>ROUND(E127*P127,5)</f>
        <v>0</v>
      </c>
      <c r="R127" s="148"/>
      <c r="S127" s="148"/>
      <c r="T127" s="149">
        <v>0</v>
      </c>
      <c r="U127" s="148">
        <f>ROUND(E127*T127,2)</f>
        <v>0</v>
      </c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 t="s">
        <v>119</v>
      </c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/>
      <c r="BE127" s="140"/>
      <c r="BF127" s="140"/>
      <c r="BG127" s="140"/>
      <c r="BH127" s="140"/>
    </row>
    <row r="128" spans="1:60" ht="22.5" outlineLevel="1" x14ac:dyDescent="0.2">
      <c r="A128" s="141">
        <v>30</v>
      </c>
      <c r="B128" s="141" t="s">
        <v>237</v>
      </c>
      <c r="C128" s="178" t="s">
        <v>238</v>
      </c>
      <c r="D128" s="147" t="s">
        <v>164</v>
      </c>
      <c r="E128" s="154">
        <v>2</v>
      </c>
      <c r="F128" s="157">
        <f>H128+J128</f>
        <v>0</v>
      </c>
      <c r="G128" s="157">
        <f>ROUND(E128*F128,2)</f>
        <v>0</v>
      </c>
      <c r="H128" s="158"/>
      <c r="I128" s="157">
        <f>ROUND(E128*H128,2)</f>
        <v>0</v>
      </c>
      <c r="J128" s="158"/>
      <c r="K128" s="157">
        <f>ROUND(E128*J128,2)</f>
        <v>0</v>
      </c>
      <c r="L128" s="157">
        <v>21</v>
      </c>
      <c r="M128" s="157">
        <f>G128*(1+L128/100)</f>
        <v>0</v>
      </c>
      <c r="N128" s="148">
        <v>0</v>
      </c>
      <c r="O128" s="148">
        <f>ROUND(E128*N128,5)</f>
        <v>0</v>
      </c>
      <c r="P128" s="148">
        <v>0</v>
      </c>
      <c r="Q128" s="148">
        <f>ROUND(E128*P128,5)</f>
        <v>0</v>
      </c>
      <c r="R128" s="148"/>
      <c r="S128" s="148"/>
      <c r="T128" s="149">
        <v>0</v>
      </c>
      <c r="U128" s="148">
        <f>ROUND(E128*T128,2)</f>
        <v>0</v>
      </c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 t="s">
        <v>119</v>
      </c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</row>
    <row r="129" spans="1:60" ht="22.5" outlineLevel="1" x14ac:dyDescent="0.2">
      <c r="A129" s="141">
        <v>31</v>
      </c>
      <c r="B129" s="141" t="s">
        <v>239</v>
      </c>
      <c r="C129" s="178" t="s">
        <v>240</v>
      </c>
      <c r="D129" s="147" t="s">
        <v>0</v>
      </c>
      <c r="E129" s="154">
        <v>0</v>
      </c>
      <c r="F129" s="157">
        <f>H129+J129</f>
        <v>0</v>
      </c>
      <c r="G129" s="157">
        <f>ROUND(E129*F129,2)</f>
        <v>0</v>
      </c>
      <c r="H129" s="158"/>
      <c r="I129" s="157">
        <f>ROUND(E129*H129,2)</f>
        <v>0</v>
      </c>
      <c r="J129" s="158"/>
      <c r="K129" s="157">
        <f>ROUND(E129*J129,2)</f>
        <v>0</v>
      </c>
      <c r="L129" s="157">
        <v>21</v>
      </c>
      <c r="M129" s="157">
        <f>G129*(1+L129/100)</f>
        <v>0</v>
      </c>
      <c r="N129" s="148">
        <v>0</v>
      </c>
      <c r="O129" s="148">
        <f>ROUND(E129*N129,5)</f>
        <v>0</v>
      </c>
      <c r="P129" s="148">
        <v>0</v>
      </c>
      <c r="Q129" s="148">
        <f>ROUND(E129*P129,5)</f>
        <v>0</v>
      </c>
      <c r="R129" s="148"/>
      <c r="S129" s="148"/>
      <c r="T129" s="149">
        <v>0</v>
      </c>
      <c r="U129" s="148">
        <f>ROUND(E129*T129,2)</f>
        <v>0</v>
      </c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 t="s">
        <v>119</v>
      </c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0"/>
      <c r="BH129" s="140"/>
    </row>
    <row r="130" spans="1:60" outlineLevel="1" x14ac:dyDescent="0.2">
      <c r="A130" s="141">
        <v>32</v>
      </c>
      <c r="B130" s="141" t="s">
        <v>241</v>
      </c>
      <c r="C130" s="178" t="s">
        <v>242</v>
      </c>
      <c r="D130" s="147" t="s">
        <v>0</v>
      </c>
      <c r="E130" s="154">
        <v>0</v>
      </c>
      <c r="F130" s="157">
        <f>H130+J130</f>
        <v>0</v>
      </c>
      <c r="G130" s="157">
        <f>ROUND(E130*F130,2)</f>
        <v>0</v>
      </c>
      <c r="H130" s="158"/>
      <c r="I130" s="157">
        <f>ROUND(E130*H130,2)</f>
        <v>0</v>
      </c>
      <c r="J130" s="158"/>
      <c r="K130" s="157">
        <f>ROUND(E130*J130,2)</f>
        <v>0</v>
      </c>
      <c r="L130" s="157">
        <v>21</v>
      </c>
      <c r="M130" s="157">
        <f>G130*(1+L130/100)</f>
        <v>0</v>
      </c>
      <c r="N130" s="148">
        <v>0</v>
      </c>
      <c r="O130" s="148">
        <f>ROUND(E130*N130,5)</f>
        <v>0</v>
      </c>
      <c r="P130" s="148">
        <v>0</v>
      </c>
      <c r="Q130" s="148">
        <f>ROUND(E130*P130,5)</f>
        <v>0</v>
      </c>
      <c r="R130" s="148"/>
      <c r="S130" s="148"/>
      <c r="T130" s="149">
        <v>0</v>
      </c>
      <c r="U130" s="148">
        <f>ROUND(E130*T130,2)</f>
        <v>0</v>
      </c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 t="s">
        <v>119</v>
      </c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x14ac:dyDescent="0.2">
      <c r="A131" s="142" t="s">
        <v>114</v>
      </c>
      <c r="B131" s="142" t="s">
        <v>73</v>
      </c>
      <c r="C131" s="180" t="s">
        <v>74</v>
      </c>
      <c r="D131" s="151"/>
      <c r="E131" s="156"/>
      <c r="F131" s="159"/>
      <c r="G131" s="159">
        <f>SUMIF(AE132:AE142,"&lt;&gt;NOR",G132:G142)</f>
        <v>0</v>
      </c>
      <c r="H131" s="159"/>
      <c r="I131" s="159">
        <f>SUM(I132:I142)</f>
        <v>0</v>
      </c>
      <c r="J131" s="159"/>
      <c r="K131" s="159">
        <f>SUM(K132:K142)</f>
        <v>0</v>
      </c>
      <c r="L131" s="159"/>
      <c r="M131" s="159">
        <f>SUM(M132:M142)</f>
        <v>0</v>
      </c>
      <c r="N131" s="152"/>
      <c r="O131" s="152">
        <f>SUM(O132:O142)</f>
        <v>0</v>
      </c>
      <c r="P131" s="152"/>
      <c r="Q131" s="152">
        <f>SUM(Q132:Q142)</f>
        <v>0</v>
      </c>
      <c r="R131" s="152"/>
      <c r="S131" s="152"/>
      <c r="T131" s="153"/>
      <c r="U131" s="152">
        <f>SUM(U132:U142)</f>
        <v>0</v>
      </c>
      <c r="AE131" t="s">
        <v>115</v>
      </c>
    </row>
    <row r="132" spans="1:60" outlineLevel="1" x14ac:dyDescent="0.2">
      <c r="A132" s="141">
        <v>33</v>
      </c>
      <c r="B132" s="141" t="s">
        <v>243</v>
      </c>
      <c r="C132" s="178" t="s">
        <v>244</v>
      </c>
      <c r="D132" s="147" t="s">
        <v>207</v>
      </c>
      <c r="E132" s="154">
        <v>1</v>
      </c>
      <c r="F132" s="157">
        <f>H132+J132</f>
        <v>0</v>
      </c>
      <c r="G132" s="157">
        <f>ROUND(E132*F132,2)</f>
        <v>0</v>
      </c>
      <c r="H132" s="158"/>
      <c r="I132" s="157">
        <f>ROUND(E132*H132,2)</f>
        <v>0</v>
      </c>
      <c r="J132" s="158"/>
      <c r="K132" s="157">
        <f>ROUND(E132*J132,2)</f>
        <v>0</v>
      </c>
      <c r="L132" s="157">
        <v>21</v>
      </c>
      <c r="M132" s="157">
        <f>G132*(1+L132/100)</f>
        <v>0</v>
      </c>
      <c r="N132" s="148">
        <v>0</v>
      </c>
      <c r="O132" s="148">
        <f>ROUND(E132*N132,5)</f>
        <v>0</v>
      </c>
      <c r="P132" s="148">
        <v>0</v>
      </c>
      <c r="Q132" s="148">
        <f>ROUND(E132*P132,5)</f>
        <v>0</v>
      </c>
      <c r="R132" s="148"/>
      <c r="S132" s="148"/>
      <c r="T132" s="149">
        <v>0</v>
      </c>
      <c r="U132" s="148">
        <f>ROUND(E132*T132,2)</f>
        <v>0</v>
      </c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 t="s">
        <v>119</v>
      </c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outlineLevel="1" x14ac:dyDescent="0.2">
      <c r="A133" s="141"/>
      <c r="B133" s="141"/>
      <c r="C133" s="179" t="s">
        <v>245</v>
      </c>
      <c r="D133" s="150"/>
      <c r="E133" s="155">
        <v>1</v>
      </c>
      <c r="F133" s="157"/>
      <c r="G133" s="157"/>
      <c r="H133" s="157"/>
      <c r="I133" s="157"/>
      <c r="J133" s="157"/>
      <c r="K133" s="157"/>
      <c r="L133" s="157"/>
      <c r="M133" s="157"/>
      <c r="N133" s="148"/>
      <c r="O133" s="148"/>
      <c r="P133" s="148"/>
      <c r="Q133" s="148"/>
      <c r="R133" s="148"/>
      <c r="S133" s="148"/>
      <c r="T133" s="149"/>
      <c r="U133" s="148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 t="s">
        <v>121</v>
      </c>
      <c r="AF133" s="140">
        <v>0</v>
      </c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outlineLevel="1" x14ac:dyDescent="0.2">
      <c r="A134" s="141"/>
      <c r="B134" s="141"/>
      <c r="C134" s="179" t="s">
        <v>246</v>
      </c>
      <c r="D134" s="150"/>
      <c r="E134" s="155"/>
      <c r="F134" s="157"/>
      <c r="G134" s="157"/>
      <c r="H134" s="157"/>
      <c r="I134" s="157"/>
      <c r="J134" s="157"/>
      <c r="K134" s="157"/>
      <c r="L134" s="157"/>
      <c r="M134" s="157"/>
      <c r="N134" s="148"/>
      <c r="O134" s="148"/>
      <c r="P134" s="148"/>
      <c r="Q134" s="148"/>
      <c r="R134" s="148"/>
      <c r="S134" s="148"/>
      <c r="T134" s="149"/>
      <c r="U134" s="148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 t="s">
        <v>121</v>
      </c>
      <c r="AF134" s="140">
        <v>0</v>
      </c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0"/>
      <c r="BH134" s="140"/>
    </row>
    <row r="135" spans="1:60" outlineLevel="1" x14ac:dyDescent="0.2">
      <c r="A135" s="141"/>
      <c r="B135" s="141"/>
      <c r="C135" s="179" t="s">
        <v>247</v>
      </c>
      <c r="D135" s="150"/>
      <c r="E135" s="155"/>
      <c r="F135" s="157"/>
      <c r="G135" s="157"/>
      <c r="H135" s="157"/>
      <c r="I135" s="157"/>
      <c r="J135" s="157"/>
      <c r="K135" s="157"/>
      <c r="L135" s="157"/>
      <c r="M135" s="157"/>
      <c r="N135" s="148"/>
      <c r="O135" s="148"/>
      <c r="P135" s="148"/>
      <c r="Q135" s="148"/>
      <c r="R135" s="148"/>
      <c r="S135" s="148"/>
      <c r="T135" s="149"/>
      <c r="U135" s="148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 t="s">
        <v>121</v>
      </c>
      <c r="AF135" s="140">
        <v>0</v>
      </c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</row>
    <row r="136" spans="1:60" outlineLevel="1" x14ac:dyDescent="0.2">
      <c r="A136" s="141"/>
      <c r="B136" s="141"/>
      <c r="C136" s="179" t="s">
        <v>248</v>
      </c>
      <c r="D136" s="150"/>
      <c r="E136" s="155"/>
      <c r="F136" s="157"/>
      <c r="G136" s="157"/>
      <c r="H136" s="157"/>
      <c r="I136" s="157"/>
      <c r="J136" s="157"/>
      <c r="K136" s="157"/>
      <c r="L136" s="157"/>
      <c r="M136" s="157"/>
      <c r="N136" s="148"/>
      <c r="O136" s="148"/>
      <c r="P136" s="148"/>
      <c r="Q136" s="148"/>
      <c r="R136" s="148"/>
      <c r="S136" s="148"/>
      <c r="T136" s="149"/>
      <c r="U136" s="148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 t="s">
        <v>121</v>
      </c>
      <c r="AF136" s="140">
        <v>0</v>
      </c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</row>
    <row r="137" spans="1:60" outlineLevel="1" x14ac:dyDescent="0.2">
      <c r="A137" s="141">
        <v>34</v>
      </c>
      <c r="B137" s="141" t="s">
        <v>249</v>
      </c>
      <c r="C137" s="178" t="s">
        <v>250</v>
      </c>
      <c r="D137" s="147" t="s">
        <v>207</v>
      </c>
      <c r="E137" s="154">
        <v>1</v>
      </c>
      <c r="F137" s="157">
        <f>H137+J137</f>
        <v>0</v>
      </c>
      <c r="G137" s="157">
        <f>ROUND(E137*F137,2)</f>
        <v>0</v>
      </c>
      <c r="H137" s="158"/>
      <c r="I137" s="157">
        <f>ROUND(E137*H137,2)</f>
        <v>0</v>
      </c>
      <c r="J137" s="158"/>
      <c r="K137" s="157">
        <f>ROUND(E137*J137,2)</f>
        <v>0</v>
      </c>
      <c r="L137" s="157">
        <v>21</v>
      </c>
      <c r="M137" s="157">
        <f>G137*(1+L137/100)</f>
        <v>0</v>
      </c>
      <c r="N137" s="148">
        <v>0</v>
      </c>
      <c r="O137" s="148">
        <f>ROUND(E137*N137,5)</f>
        <v>0</v>
      </c>
      <c r="P137" s="148">
        <v>0</v>
      </c>
      <c r="Q137" s="148">
        <f>ROUND(E137*P137,5)</f>
        <v>0</v>
      </c>
      <c r="R137" s="148"/>
      <c r="S137" s="148"/>
      <c r="T137" s="149">
        <v>0</v>
      </c>
      <c r="U137" s="148">
        <f>ROUND(E137*T137,2)</f>
        <v>0</v>
      </c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 t="s">
        <v>119</v>
      </c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</row>
    <row r="138" spans="1:60" outlineLevel="1" x14ac:dyDescent="0.2">
      <c r="A138" s="141"/>
      <c r="B138" s="141"/>
      <c r="C138" s="179" t="s">
        <v>251</v>
      </c>
      <c r="D138" s="150"/>
      <c r="E138" s="155">
        <v>1</v>
      </c>
      <c r="F138" s="157"/>
      <c r="G138" s="157"/>
      <c r="H138" s="157"/>
      <c r="I138" s="157"/>
      <c r="J138" s="157"/>
      <c r="K138" s="157"/>
      <c r="L138" s="157"/>
      <c r="M138" s="157"/>
      <c r="N138" s="148"/>
      <c r="O138" s="148"/>
      <c r="P138" s="148"/>
      <c r="Q138" s="148"/>
      <c r="R138" s="148"/>
      <c r="S138" s="148"/>
      <c r="T138" s="149"/>
      <c r="U138" s="148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 t="s">
        <v>121</v>
      </c>
      <c r="AF138" s="140">
        <v>0</v>
      </c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</row>
    <row r="139" spans="1:60" outlineLevel="1" x14ac:dyDescent="0.2">
      <c r="A139" s="141"/>
      <c r="B139" s="141"/>
      <c r="C139" s="179" t="s">
        <v>252</v>
      </c>
      <c r="D139" s="150"/>
      <c r="E139" s="155"/>
      <c r="F139" s="157"/>
      <c r="G139" s="157"/>
      <c r="H139" s="157"/>
      <c r="I139" s="157"/>
      <c r="J139" s="157"/>
      <c r="K139" s="157"/>
      <c r="L139" s="157"/>
      <c r="M139" s="157"/>
      <c r="N139" s="148"/>
      <c r="O139" s="148"/>
      <c r="P139" s="148"/>
      <c r="Q139" s="148"/>
      <c r="R139" s="148"/>
      <c r="S139" s="148"/>
      <c r="T139" s="149"/>
      <c r="U139" s="148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 t="s">
        <v>121</v>
      </c>
      <c r="AF139" s="140">
        <v>0</v>
      </c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</row>
    <row r="140" spans="1:60" outlineLevel="1" x14ac:dyDescent="0.2">
      <c r="A140" s="141"/>
      <c r="B140" s="141"/>
      <c r="C140" s="179" t="s">
        <v>253</v>
      </c>
      <c r="D140" s="150"/>
      <c r="E140" s="155"/>
      <c r="F140" s="157"/>
      <c r="G140" s="157"/>
      <c r="H140" s="157"/>
      <c r="I140" s="157"/>
      <c r="J140" s="157"/>
      <c r="K140" s="157"/>
      <c r="L140" s="157"/>
      <c r="M140" s="157"/>
      <c r="N140" s="148"/>
      <c r="O140" s="148"/>
      <c r="P140" s="148"/>
      <c r="Q140" s="148"/>
      <c r="R140" s="148"/>
      <c r="S140" s="148"/>
      <c r="T140" s="149"/>
      <c r="U140" s="148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 t="s">
        <v>121</v>
      </c>
      <c r="AF140" s="140">
        <v>0</v>
      </c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  <c r="AV140" s="140"/>
      <c r="AW140" s="140"/>
      <c r="AX140" s="140"/>
      <c r="AY140" s="140"/>
      <c r="AZ140" s="140"/>
      <c r="BA140" s="140"/>
      <c r="BB140" s="140"/>
      <c r="BC140" s="140"/>
      <c r="BD140" s="140"/>
      <c r="BE140" s="140"/>
      <c r="BF140" s="140"/>
      <c r="BG140" s="140"/>
      <c r="BH140" s="140"/>
    </row>
    <row r="141" spans="1:60" outlineLevel="1" x14ac:dyDescent="0.2">
      <c r="A141" s="141"/>
      <c r="B141" s="141"/>
      <c r="C141" s="179" t="s">
        <v>254</v>
      </c>
      <c r="D141" s="150"/>
      <c r="E141" s="155"/>
      <c r="F141" s="157"/>
      <c r="G141" s="157"/>
      <c r="H141" s="157"/>
      <c r="I141" s="157"/>
      <c r="J141" s="157"/>
      <c r="K141" s="157"/>
      <c r="L141" s="157"/>
      <c r="M141" s="157"/>
      <c r="N141" s="148"/>
      <c r="O141" s="148"/>
      <c r="P141" s="148"/>
      <c r="Q141" s="148"/>
      <c r="R141" s="148"/>
      <c r="S141" s="148"/>
      <c r="T141" s="149"/>
      <c r="U141" s="148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 t="s">
        <v>121</v>
      </c>
      <c r="AF141" s="140">
        <v>0</v>
      </c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0"/>
      <c r="BB141" s="140"/>
      <c r="BC141" s="140"/>
      <c r="BD141" s="140"/>
      <c r="BE141" s="140"/>
      <c r="BF141" s="140"/>
      <c r="BG141" s="140"/>
      <c r="BH141" s="140"/>
    </row>
    <row r="142" spans="1:60" outlineLevel="1" x14ac:dyDescent="0.2">
      <c r="A142" s="141"/>
      <c r="B142" s="141"/>
      <c r="C142" s="179" t="s">
        <v>255</v>
      </c>
      <c r="D142" s="150"/>
      <c r="E142" s="155"/>
      <c r="F142" s="157"/>
      <c r="G142" s="157"/>
      <c r="H142" s="157"/>
      <c r="I142" s="157"/>
      <c r="J142" s="157"/>
      <c r="K142" s="157"/>
      <c r="L142" s="157"/>
      <c r="M142" s="157"/>
      <c r="N142" s="148"/>
      <c r="O142" s="148"/>
      <c r="P142" s="148"/>
      <c r="Q142" s="148"/>
      <c r="R142" s="148"/>
      <c r="S142" s="148"/>
      <c r="T142" s="149"/>
      <c r="U142" s="148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 t="s">
        <v>121</v>
      </c>
      <c r="AF142" s="140">
        <v>0</v>
      </c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x14ac:dyDescent="0.2">
      <c r="A143" s="142" t="s">
        <v>114</v>
      </c>
      <c r="B143" s="142" t="s">
        <v>75</v>
      </c>
      <c r="C143" s="180" t="s">
        <v>76</v>
      </c>
      <c r="D143" s="151"/>
      <c r="E143" s="156"/>
      <c r="F143" s="159"/>
      <c r="G143" s="159">
        <f>SUMIF(AE144:AE152,"&lt;&gt;NOR",G144:G152)</f>
        <v>0</v>
      </c>
      <c r="H143" s="159"/>
      <c r="I143" s="159">
        <f>SUM(I144:I152)</f>
        <v>0</v>
      </c>
      <c r="J143" s="159"/>
      <c r="K143" s="159">
        <f>SUM(K144:K152)</f>
        <v>0</v>
      </c>
      <c r="L143" s="159"/>
      <c r="M143" s="159">
        <f>SUM(M144:M152)</f>
        <v>0</v>
      </c>
      <c r="N143" s="152"/>
      <c r="O143" s="152">
        <f>SUM(O144:O152)</f>
        <v>0</v>
      </c>
      <c r="P143" s="152"/>
      <c r="Q143" s="152">
        <f>SUM(Q144:Q152)</f>
        <v>0</v>
      </c>
      <c r="R143" s="152"/>
      <c r="S143" s="152"/>
      <c r="T143" s="153"/>
      <c r="U143" s="152">
        <f>SUM(U144:U152)</f>
        <v>0</v>
      </c>
      <c r="AE143" t="s">
        <v>115</v>
      </c>
    </row>
    <row r="144" spans="1:60" ht="22.5" outlineLevel="1" x14ac:dyDescent="0.2">
      <c r="A144" s="141">
        <v>35</v>
      </c>
      <c r="B144" s="141" t="s">
        <v>256</v>
      </c>
      <c r="C144" s="178" t="s">
        <v>257</v>
      </c>
      <c r="D144" s="147" t="s">
        <v>164</v>
      </c>
      <c r="E144" s="154">
        <v>2</v>
      </c>
      <c r="F144" s="157">
        <f>H144+J144</f>
        <v>0</v>
      </c>
      <c r="G144" s="157">
        <f>ROUND(E144*F144,2)</f>
        <v>0</v>
      </c>
      <c r="H144" s="158"/>
      <c r="I144" s="157">
        <f>ROUND(E144*H144,2)</f>
        <v>0</v>
      </c>
      <c r="J144" s="158"/>
      <c r="K144" s="157">
        <f>ROUND(E144*J144,2)</f>
        <v>0</v>
      </c>
      <c r="L144" s="157">
        <v>21</v>
      </c>
      <c r="M144" s="157">
        <f>G144*(1+L144/100)</f>
        <v>0</v>
      </c>
      <c r="N144" s="148">
        <v>0</v>
      </c>
      <c r="O144" s="148">
        <f>ROUND(E144*N144,5)</f>
        <v>0</v>
      </c>
      <c r="P144" s="148">
        <v>0</v>
      </c>
      <c r="Q144" s="148">
        <f>ROUND(E144*P144,5)</f>
        <v>0</v>
      </c>
      <c r="R144" s="148"/>
      <c r="S144" s="148"/>
      <c r="T144" s="149">
        <v>0</v>
      </c>
      <c r="U144" s="148">
        <f>ROUND(E144*T144,2)</f>
        <v>0</v>
      </c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 t="s">
        <v>119</v>
      </c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ht="22.5" outlineLevel="1" x14ac:dyDescent="0.2">
      <c r="A145" s="141"/>
      <c r="B145" s="141"/>
      <c r="C145" s="179" t="s">
        <v>258</v>
      </c>
      <c r="D145" s="150"/>
      <c r="E145" s="155">
        <v>2</v>
      </c>
      <c r="F145" s="157"/>
      <c r="G145" s="157"/>
      <c r="H145" s="157"/>
      <c r="I145" s="157"/>
      <c r="J145" s="157"/>
      <c r="K145" s="157"/>
      <c r="L145" s="157"/>
      <c r="M145" s="157"/>
      <c r="N145" s="148"/>
      <c r="O145" s="148"/>
      <c r="P145" s="148"/>
      <c r="Q145" s="148"/>
      <c r="R145" s="148"/>
      <c r="S145" s="148"/>
      <c r="T145" s="149"/>
      <c r="U145" s="148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 t="s">
        <v>121</v>
      </c>
      <c r="AF145" s="140">
        <v>0</v>
      </c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outlineLevel="1" x14ac:dyDescent="0.2">
      <c r="A146" s="141"/>
      <c r="B146" s="141"/>
      <c r="C146" s="179" t="s">
        <v>259</v>
      </c>
      <c r="D146" s="150"/>
      <c r="E146" s="155"/>
      <c r="F146" s="157"/>
      <c r="G146" s="157"/>
      <c r="H146" s="157"/>
      <c r="I146" s="157"/>
      <c r="J146" s="157"/>
      <c r="K146" s="157"/>
      <c r="L146" s="157"/>
      <c r="M146" s="157"/>
      <c r="N146" s="148"/>
      <c r="O146" s="148"/>
      <c r="P146" s="148"/>
      <c r="Q146" s="148"/>
      <c r="R146" s="148"/>
      <c r="S146" s="148"/>
      <c r="T146" s="149"/>
      <c r="U146" s="148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 t="s">
        <v>121</v>
      </c>
      <c r="AF146" s="140">
        <v>0</v>
      </c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  <c r="AV146" s="140"/>
      <c r="AW146" s="140"/>
      <c r="AX146" s="140"/>
      <c r="AY146" s="140"/>
      <c r="AZ146" s="140"/>
      <c r="BA146" s="140"/>
      <c r="BB146" s="140"/>
      <c r="BC146" s="140"/>
      <c r="BD146" s="140"/>
      <c r="BE146" s="140"/>
      <c r="BF146" s="140"/>
      <c r="BG146" s="140"/>
      <c r="BH146" s="140"/>
    </row>
    <row r="147" spans="1:60" ht="22.5" outlineLevel="1" x14ac:dyDescent="0.2">
      <c r="A147" s="141"/>
      <c r="B147" s="141"/>
      <c r="C147" s="179" t="s">
        <v>260</v>
      </c>
      <c r="D147" s="150"/>
      <c r="E147" s="155"/>
      <c r="F147" s="157"/>
      <c r="G147" s="157"/>
      <c r="H147" s="157"/>
      <c r="I147" s="157"/>
      <c r="J147" s="157"/>
      <c r="K147" s="157"/>
      <c r="L147" s="157"/>
      <c r="M147" s="157"/>
      <c r="N147" s="148"/>
      <c r="O147" s="148"/>
      <c r="P147" s="148"/>
      <c r="Q147" s="148"/>
      <c r="R147" s="148"/>
      <c r="S147" s="148"/>
      <c r="T147" s="149"/>
      <c r="U147" s="148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 t="s">
        <v>121</v>
      </c>
      <c r="AF147" s="140">
        <v>0</v>
      </c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  <c r="AV147" s="140"/>
      <c r="AW147" s="140"/>
      <c r="AX147" s="140"/>
      <c r="AY147" s="140"/>
      <c r="AZ147" s="140"/>
      <c r="BA147" s="140"/>
      <c r="BB147" s="140"/>
      <c r="BC147" s="140"/>
      <c r="BD147" s="140"/>
      <c r="BE147" s="140"/>
      <c r="BF147" s="140"/>
      <c r="BG147" s="140"/>
      <c r="BH147" s="140"/>
    </row>
    <row r="148" spans="1:60" ht="22.5" outlineLevel="1" x14ac:dyDescent="0.2">
      <c r="A148" s="141">
        <v>36</v>
      </c>
      <c r="B148" s="141" t="s">
        <v>261</v>
      </c>
      <c r="C148" s="178" t="s">
        <v>262</v>
      </c>
      <c r="D148" s="147" t="s">
        <v>164</v>
      </c>
      <c r="E148" s="154">
        <v>1</v>
      </c>
      <c r="F148" s="157">
        <f>H148+J148</f>
        <v>0</v>
      </c>
      <c r="G148" s="157">
        <f>ROUND(E148*F148,2)</f>
        <v>0</v>
      </c>
      <c r="H148" s="158"/>
      <c r="I148" s="157">
        <f>ROUND(E148*H148,2)</f>
        <v>0</v>
      </c>
      <c r="J148" s="158"/>
      <c r="K148" s="157">
        <f>ROUND(E148*J148,2)</f>
        <v>0</v>
      </c>
      <c r="L148" s="157">
        <v>21</v>
      </c>
      <c r="M148" s="157">
        <f>G148*(1+L148/100)</f>
        <v>0</v>
      </c>
      <c r="N148" s="148">
        <v>0</v>
      </c>
      <c r="O148" s="148">
        <f>ROUND(E148*N148,5)</f>
        <v>0</v>
      </c>
      <c r="P148" s="148">
        <v>0</v>
      </c>
      <c r="Q148" s="148">
        <f>ROUND(E148*P148,5)</f>
        <v>0</v>
      </c>
      <c r="R148" s="148"/>
      <c r="S148" s="148"/>
      <c r="T148" s="149">
        <v>0</v>
      </c>
      <c r="U148" s="148">
        <f>ROUND(E148*T148,2)</f>
        <v>0</v>
      </c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 t="s">
        <v>119</v>
      </c>
      <c r="AF148" s="140"/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  <c r="AV148" s="140"/>
      <c r="AW148" s="140"/>
      <c r="AX148" s="140"/>
      <c r="AY148" s="140"/>
      <c r="AZ148" s="140"/>
      <c r="BA148" s="140"/>
      <c r="BB148" s="140"/>
      <c r="BC148" s="140"/>
      <c r="BD148" s="140"/>
      <c r="BE148" s="140"/>
      <c r="BF148" s="140"/>
      <c r="BG148" s="140"/>
      <c r="BH148" s="140"/>
    </row>
    <row r="149" spans="1:60" ht="22.5" outlineLevel="1" x14ac:dyDescent="0.2">
      <c r="A149" s="141"/>
      <c r="B149" s="141"/>
      <c r="C149" s="179" t="s">
        <v>263</v>
      </c>
      <c r="D149" s="150"/>
      <c r="E149" s="155">
        <v>1</v>
      </c>
      <c r="F149" s="157"/>
      <c r="G149" s="157"/>
      <c r="H149" s="157"/>
      <c r="I149" s="157"/>
      <c r="J149" s="157"/>
      <c r="K149" s="157"/>
      <c r="L149" s="157"/>
      <c r="M149" s="157"/>
      <c r="N149" s="148"/>
      <c r="O149" s="148"/>
      <c r="P149" s="148"/>
      <c r="Q149" s="148"/>
      <c r="R149" s="148"/>
      <c r="S149" s="148"/>
      <c r="T149" s="149"/>
      <c r="U149" s="148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 t="s">
        <v>121</v>
      </c>
      <c r="AF149" s="140">
        <v>0</v>
      </c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  <c r="AV149" s="140"/>
      <c r="AW149" s="140"/>
      <c r="AX149" s="140"/>
      <c r="AY149" s="140"/>
      <c r="AZ149" s="140"/>
      <c r="BA149" s="140"/>
      <c r="BB149" s="140"/>
      <c r="BC149" s="140"/>
      <c r="BD149" s="140"/>
      <c r="BE149" s="140"/>
      <c r="BF149" s="140"/>
      <c r="BG149" s="140"/>
      <c r="BH149" s="140"/>
    </row>
    <row r="150" spans="1:60" outlineLevel="1" x14ac:dyDescent="0.2">
      <c r="A150" s="141"/>
      <c r="B150" s="141"/>
      <c r="C150" s="179" t="s">
        <v>264</v>
      </c>
      <c r="D150" s="150"/>
      <c r="E150" s="155"/>
      <c r="F150" s="157"/>
      <c r="G150" s="157"/>
      <c r="H150" s="157"/>
      <c r="I150" s="157"/>
      <c r="J150" s="157"/>
      <c r="K150" s="157"/>
      <c r="L150" s="157"/>
      <c r="M150" s="157"/>
      <c r="N150" s="148"/>
      <c r="O150" s="148"/>
      <c r="P150" s="148"/>
      <c r="Q150" s="148"/>
      <c r="R150" s="148"/>
      <c r="S150" s="148"/>
      <c r="T150" s="149"/>
      <c r="U150" s="148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 t="s">
        <v>121</v>
      </c>
      <c r="AF150" s="140">
        <v>0</v>
      </c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</row>
    <row r="151" spans="1:60" outlineLevel="1" x14ac:dyDescent="0.2">
      <c r="A151" s="141">
        <v>37</v>
      </c>
      <c r="B151" s="141" t="s">
        <v>265</v>
      </c>
      <c r="C151" s="178" t="s">
        <v>266</v>
      </c>
      <c r="D151" s="147" t="s">
        <v>0</v>
      </c>
      <c r="E151" s="154">
        <v>0</v>
      </c>
      <c r="F151" s="157">
        <f>H151+J151</f>
        <v>0</v>
      </c>
      <c r="G151" s="157">
        <f>ROUND(E151*F151,2)</f>
        <v>0</v>
      </c>
      <c r="H151" s="158"/>
      <c r="I151" s="157">
        <f>ROUND(E151*H151,2)</f>
        <v>0</v>
      </c>
      <c r="J151" s="158"/>
      <c r="K151" s="157">
        <f>ROUND(E151*J151,2)</f>
        <v>0</v>
      </c>
      <c r="L151" s="157">
        <v>21</v>
      </c>
      <c r="M151" s="157">
        <f>G151*(1+L151/100)</f>
        <v>0</v>
      </c>
      <c r="N151" s="148">
        <v>0</v>
      </c>
      <c r="O151" s="148">
        <f>ROUND(E151*N151,5)</f>
        <v>0</v>
      </c>
      <c r="P151" s="148">
        <v>0</v>
      </c>
      <c r="Q151" s="148">
        <f>ROUND(E151*P151,5)</f>
        <v>0</v>
      </c>
      <c r="R151" s="148"/>
      <c r="S151" s="148"/>
      <c r="T151" s="149">
        <v>0</v>
      </c>
      <c r="U151" s="148">
        <f>ROUND(E151*T151,2)</f>
        <v>0</v>
      </c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 t="s">
        <v>119</v>
      </c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0"/>
      <c r="BB151" s="140"/>
      <c r="BC151" s="140"/>
      <c r="BD151" s="140"/>
      <c r="BE151" s="140"/>
      <c r="BF151" s="140"/>
      <c r="BG151" s="140"/>
      <c r="BH151" s="140"/>
    </row>
    <row r="152" spans="1:60" outlineLevel="1" x14ac:dyDescent="0.2">
      <c r="A152" s="141">
        <v>38</v>
      </c>
      <c r="B152" s="141" t="s">
        <v>267</v>
      </c>
      <c r="C152" s="178" t="s">
        <v>268</v>
      </c>
      <c r="D152" s="147" t="s">
        <v>0</v>
      </c>
      <c r="E152" s="154">
        <v>0</v>
      </c>
      <c r="F152" s="157">
        <f>H152+J152</f>
        <v>0</v>
      </c>
      <c r="G152" s="157">
        <f>ROUND(E152*F152,2)</f>
        <v>0</v>
      </c>
      <c r="H152" s="158"/>
      <c r="I152" s="157">
        <f>ROUND(E152*H152,2)</f>
        <v>0</v>
      </c>
      <c r="J152" s="158"/>
      <c r="K152" s="157">
        <f>ROUND(E152*J152,2)</f>
        <v>0</v>
      </c>
      <c r="L152" s="157">
        <v>21</v>
      </c>
      <c r="M152" s="157">
        <f>G152*(1+L152/100)</f>
        <v>0</v>
      </c>
      <c r="N152" s="148">
        <v>0</v>
      </c>
      <c r="O152" s="148">
        <f>ROUND(E152*N152,5)</f>
        <v>0</v>
      </c>
      <c r="P152" s="148">
        <v>0</v>
      </c>
      <c r="Q152" s="148">
        <f>ROUND(E152*P152,5)</f>
        <v>0</v>
      </c>
      <c r="R152" s="148"/>
      <c r="S152" s="148"/>
      <c r="T152" s="149">
        <v>0</v>
      </c>
      <c r="U152" s="148">
        <f>ROUND(E152*T152,2)</f>
        <v>0</v>
      </c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 t="s">
        <v>119</v>
      </c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</row>
    <row r="153" spans="1:60" x14ac:dyDescent="0.2">
      <c r="A153" s="142" t="s">
        <v>114</v>
      </c>
      <c r="B153" s="142" t="s">
        <v>77</v>
      </c>
      <c r="C153" s="180" t="s">
        <v>78</v>
      </c>
      <c r="D153" s="151"/>
      <c r="E153" s="156"/>
      <c r="F153" s="159"/>
      <c r="G153" s="159">
        <f>SUMIF(AE154:AE180,"&lt;&gt;NOR",G154:G180)</f>
        <v>0</v>
      </c>
      <c r="H153" s="159"/>
      <c r="I153" s="159">
        <f>SUM(I154:I180)</f>
        <v>0</v>
      </c>
      <c r="J153" s="159"/>
      <c r="K153" s="159">
        <f>SUM(K154:K180)</f>
        <v>0</v>
      </c>
      <c r="L153" s="159"/>
      <c r="M153" s="159">
        <f>SUM(M154:M180)</f>
        <v>0</v>
      </c>
      <c r="N153" s="152"/>
      <c r="O153" s="152">
        <f>SUM(O154:O180)</f>
        <v>0.47438999999999998</v>
      </c>
      <c r="P153" s="152"/>
      <c r="Q153" s="152">
        <f>SUM(Q154:Q180)</f>
        <v>0</v>
      </c>
      <c r="R153" s="152"/>
      <c r="S153" s="152"/>
      <c r="T153" s="153"/>
      <c r="U153" s="152">
        <f>SUM(U154:U180)</f>
        <v>23.94</v>
      </c>
      <c r="AE153" t="s">
        <v>115</v>
      </c>
    </row>
    <row r="154" spans="1:60" outlineLevel="1" x14ac:dyDescent="0.2">
      <c r="A154" s="141">
        <v>39</v>
      </c>
      <c r="B154" s="141" t="s">
        <v>269</v>
      </c>
      <c r="C154" s="178" t="s">
        <v>270</v>
      </c>
      <c r="D154" s="147" t="s">
        <v>118</v>
      </c>
      <c r="E154" s="154">
        <v>23.28875</v>
      </c>
      <c r="F154" s="157">
        <f>H154+J154</f>
        <v>0</v>
      </c>
      <c r="G154" s="157">
        <f>ROUND(E154*F154,2)</f>
        <v>0</v>
      </c>
      <c r="H154" s="158"/>
      <c r="I154" s="157">
        <f>ROUND(E154*H154,2)</f>
        <v>0</v>
      </c>
      <c r="J154" s="158"/>
      <c r="K154" s="157">
        <f>ROUND(E154*J154,2)</f>
        <v>0</v>
      </c>
      <c r="L154" s="157">
        <v>21</v>
      </c>
      <c r="M154" s="157">
        <f>G154*(1+L154/100)</f>
        <v>0</v>
      </c>
      <c r="N154" s="148">
        <v>2.1000000000000001E-4</v>
      </c>
      <c r="O154" s="148">
        <f>ROUND(E154*N154,5)</f>
        <v>4.8900000000000002E-3</v>
      </c>
      <c r="P154" s="148">
        <v>0</v>
      </c>
      <c r="Q154" s="148">
        <f>ROUND(E154*P154,5)</f>
        <v>0</v>
      </c>
      <c r="R154" s="148"/>
      <c r="S154" s="148"/>
      <c r="T154" s="149">
        <v>0.05</v>
      </c>
      <c r="U154" s="148">
        <f>ROUND(E154*T154,2)</f>
        <v>1.1599999999999999</v>
      </c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 t="s">
        <v>119</v>
      </c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0"/>
      <c r="BB154" s="140"/>
      <c r="BC154" s="140"/>
      <c r="BD154" s="140"/>
      <c r="BE154" s="140"/>
      <c r="BF154" s="140"/>
      <c r="BG154" s="140"/>
      <c r="BH154" s="140"/>
    </row>
    <row r="155" spans="1:60" outlineLevel="1" x14ac:dyDescent="0.2">
      <c r="A155" s="141"/>
      <c r="B155" s="141"/>
      <c r="C155" s="179" t="s">
        <v>134</v>
      </c>
      <c r="D155" s="150"/>
      <c r="E155" s="155">
        <v>3.1625000000000001</v>
      </c>
      <c r="F155" s="157"/>
      <c r="G155" s="157"/>
      <c r="H155" s="157"/>
      <c r="I155" s="157"/>
      <c r="J155" s="157"/>
      <c r="K155" s="157"/>
      <c r="L155" s="157"/>
      <c r="M155" s="157"/>
      <c r="N155" s="148"/>
      <c r="O155" s="148"/>
      <c r="P155" s="148"/>
      <c r="Q155" s="148"/>
      <c r="R155" s="148"/>
      <c r="S155" s="148"/>
      <c r="T155" s="149"/>
      <c r="U155" s="148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 t="s">
        <v>121</v>
      </c>
      <c r="AF155" s="140">
        <v>0</v>
      </c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  <c r="AV155" s="140"/>
      <c r="AW155" s="140"/>
      <c r="AX155" s="140"/>
      <c r="AY155" s="140"/>
      <c r="AZ155" s="140"/>
      <c r="BA155" s="140"/>
      <c r="BB155" s="140"/>
      <c r="BC155" s="140"/>
      <c r="BD155" s="140"/>
      <c r="BE155" s="140"/>
      <c r="BF155" s="140"/>
      <c r="BG155" s="140"/>
      <c r="BH155" s="140"/>
    </row>
    <row r="156" spans="1:60" outlineLevel="1" x14ac:dyDescent="0.2">
      <c r="A156" s="141"/>
      <c r="B156" s="141"/>
      <c r="C156" s="179" t="s">
        <v>135</v>
      </c>
      <c r="D156" s="150"/>
      <c r="E156" s="155">
        <v>0.2</v>
      </c>
      <c r="F156" s="157"/>
      <c r="G156" s="157"/>
      <c r="H156" s="157"/>
      <c r="I156" s="157"/>
      <c r="J156" s="157"/>
      <c r="K156" s="157"/>
      <c r="L156" s="157"/>
      <c r="M156" s="157"/>
      <c r="N156" s="148"/>
      <c r="O156" s="148"/>
      <c r="P156" s="148"/>
      <c r="Q156" s="148"/>
      <c r="R156" s="148"/>
      <c r="S156" s="148"/>
      <c r="T156" s="149"/>
      <c r="U156" s="148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 t="s">
        <v>121</v>
      </c>
      <c r="AF156" s="140">
        <v>0</v>
      </c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  <c r="AV156" s="140"/>
      <c r="AW156" s="140"/>
      <c r="AX156" s="140"/>
      <c r="AY156" s="140"/>
      <c r="AZ156" s="140"/>
      <c r="BA156" s="140"/>
      <c r="BB156" s="140"/>
      <c r="BC156" s="140"/>
      <c r="BD156" s="140"/>
      <c r="BE156" s="140"/>
      <c r="BF156" s="140"/>
      <c r="BG156" s="140"/>
      <c r="BH156" s="140"/>
    </row>
    <row r="157" spans="1:60" outlineLevel="1" x14ac:dyDescent="0.2">
      <c r="A157" s="141"/>
      <c r="B157" s="141"/>
      <c r="C157" s="179" t="s">
        <v>136</v>
      </c>
      <c r="D157" s="150"/>
      <c r="E157" s="155">
        <v>15.66</v>
      </c>
      <c r="F157" s="157"/>
      <c r="G157" s="157"/>
      <c r="H157" s="157"/>
      <c r="I157" s="157"/>
      <c r="J157" s="157"/>
      <c r="K157" s="157"/>
      <c r="L157" s="157"/>
      <c r="M157" s="157"/>
      <c r="N157" s="148"/>
      <c r="O157" s="148"/>
      <c r="P157" s="148"/>
      <c r="Q157" s="148"/>
      <c r="R157" s="148"/>
      <c r="S157" s="148"/>
      <c r="T157" s="149"/>
      <c r="U157" s="148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 t="s">
        <v>121</v>
      </c>
      <c r="AF157" s="140">
        <v>0</v>
      </c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  <c r="AV157" s="140"/>
      <c r="AW157" s="140"/>
      <c r="AX157" s="140"/>
      <c r="AY157" s="140"/>
      <c r="AZ157" s="140"/>
      <c r="BA157" s="140"/>
      <c r="BB157" s="140"/>
      <c r="BC157" s="140"/>
      <c r="BD157" s="140"/>
      <c r="BE157" s="140"/>
      <c r="BF157" s="140"/>
      <c r="BG157" s="140"/>
      <c r="BH157" s="140"/>
    </row>
    <row r="158" spans="1:60" outlineLevel="1" x14ac:dyDescent="0.2">
      <c r="A158" s="141"/>
      <c r="B158" s="141"/>
      <c r="C158" s="179" t="s">
        <v>137</v>
      </c>
      <c r="D158" s="150"/>
      <c r="E158" s="155">
        <v>0.28499999999999998</v>
      </c>
      <c r="F158" s="157"/>
      <c r="G158" s="157"/>
      <c r="H158" s="157"/>
      <c r="I158" s="157"/>
      <c r="J158" s="157"/>
      <c r="K158" s="157"/>
      <c r="L158" s="157"/>
      <c r="M158" s="157"/>
      <c r="N158" s="148"/>
      <c r="O158" s="148"/>
      <c r="P158" s="148"/>
      <c r="Q158" s="148"/>
      <c r="R158" s="148"/>
      <c r="S158" s="148"/>
      <c r="T158" s="149"/>
      <c r="U158" s="148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 t="s">
        <v>121</v>
      </c>
      <c r="AF158" s="140">
        <v>0</v>
      </c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  <c r="AV158" s="140"/>
      <c r="AW158" s="140"/>
      <c r="AX158" s="140"/>
      <c r="AY158" s="140"/>
      <c r="AZ158" s="140"/>
      <c r="BA158" s="140"/>
      <c r="BB158" s="140"/>
      <c r="BC158" s="140"/>
      <c r="BD158" s="140"/>
      <c r="BE158" s="140"/>
      <c r="BF158" s="140"/>
      <c r="BG158" s="140"/>
      <c r="BH158" s="140"/>
    </row>
    <row r="159" spans="1:60" outlineLevel="1" x14ac:dyDescent="0.2">
      <c r="A159" s="141"/>
      <c r="B159" s="141"/>
      <c r="C159" s="179" t="s">
        <v>138</v>
      </c>
      <c r="D159" s="150"/>
      <c r="E159" s="155">
        <v>3.9812500000000002</v>
      </c>
      <c r="F159" s="157"/>
      <c r="G159" s="157"/>
      <c r="H159" s="157"/>
      <c r="I159" s="157"/>
      <c r="J159" s="157"/>
      <c r="K159" s="157"/>
      <c r="L159" s="157"/>
      <c r="M159" s="157"/>
      <c r="N159" s="148"/>
      <c r="O159" s="148"/>
      <c r="P159" s="148"/>
      <c r="Q159" s="148"/>
      <c r="R159" s="148"/>
      <c r="S159" s="148"/>
      <c r="T159" s="149"/>
      <c r="U159" s="148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 t="s">
        <v>121</v>
      </c>
      <c r="AF159" s="140">
        <v>0</v>
      </c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/>
      <c r="BE159" s="140"/>
      <c r="BF159" s="140"/>
      <c r="BG159" s="140"/>
      <c r="BH159" s="140"/>
    </row>
    <row r="160" spans="1:60" ht="22.5" outlineLevel="1" x14ac:dyDescent="0.2">
      <c r="A160" s="141">
        <v>40</v>
      </c>
      <c r="B160" s="141" t="s">
        <v>271</v>
      </c>
      <c r="C160" s="178" t="s">
        <v>272</v>
      </c>
      <c r="D160" s="147" t="s">
        <v>118</v>
      </c>
      <c r="E160" s="154">
        <v>23.28875</v>
      </c>
      <c r="F160" s="157">
        <f>H160+J160</f>
        <v>0</v>
      </c>
      <c r="G160" s="157">
        <f>ROUND(E160*F160,2)</f>
        <v>0</v>
      </c>
      <c r="H160" s="158"/>
      <c r="I160" s="157">
        <f>ROUND(E160*H160,2)</f>
        <v>0</v>
      </c>
      <c r="J160" s="158"/>
      <c r="K160" s="157">
        <f>ROUND(E160*J160,2)</f>
        <v>0</v>
      </c>
      <c r="L160" s="157">
        <v>21</v>
      </c>
      <c r="M160" s="157">
        <f>G160*(1+L160/100)</f>
        <v>0</v>
      </c>
      <c r="N160" s="148">
        <v>0</v>
      </c>
      <c r="O160" s="148">
        <f>ROUND(E160*N160,5)</f>
        <v>0</v>
      </c>
      <c r="P160" s="148">
        <v>0</v>
      </c>
      <c r="Q160" s="148">
        <f>ROUND(E160*P160,5)</f>
        <v>0</v>
      </c>
      <c r="R160" s="148"/>
      <c r="S160" s="148"/>
      <c r="T160" s="149">
        <v>0.97799999999999998</v>
      </c>
      <c r="U160" s="148">
        <f>ROUND(E160*T160,2)</f>
        <v>22.78</v>
      </c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 t="s">
        <v>119</v>
      </c>
      <c r="AF160" s="140"/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  <c r="AV160" s="140"/>
      <c r="AW160" s="140"/>
      <c r="AX160" s="140"/>
      <c r="AY160" s="140"/>
      <c r="AZ160" s="140"/>
      <c r="BA160" s="140"/>
      <c r="BB160" s="140"/>
      <c r="BC160" s="140"/>
      <c r="BD160" s="140"/>
      <c r="BE160" s="140"/>
      <c r="BF160" s="140"/>
      <c r="BG160" s="140"/>
      <c r="BH160" s="140"/>
    </row>
    <row r="161" spans="1:60" outlineLevel="1" x14ac:dyDescent="0.2">
      <c r="A161" s="141"/>
      <c r="B161" s="141"/>
      <c r="C161" s="179" t="s">
        <v>134</v>
      </c>
      <c r="D161" s="150"/>
      <c r="E161" s="155">
        <v>3.1625000000000001</v>
      </c>
      <c r="F161" s="157"/>
      <c r="G161" s="157"/>
      <c r="H161" s="157"/>
      <c r="I161" s="157"/>
      <c r="J161" s="157"/>
      <c r="K161" s="157"/>
      <c r="L161" s="157"/>
      <c r="M161" s="157"/>
      <c r="N161" s="148"/>
      <c r="O161" s="148"/>
      <c r="P161" s="148"/>
      <c r="Q161" s="148"/>
      <c r="R161" s="148"/>
      <c r="S161" s="148"/>
      <c r="T161" s="149"/>
      <c r="U161" s="148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 t="s">
        <v>121</v>
      </c>
      <c r="AF161" s="140">
        <v>0</v>
      </c>
      <c r="AG161" s="140"/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  <c r="AV161" s="140"/>
      <c r="AW161" s="140"/>
      <c r="AX161" s="140"/>
      <c r="AY161" s="140"/>
      <c r="AZ161" s="140"/>
      <c r="BA161" s="140"/>
      <c r="BB161" s="140"/>
      <c r="BC161" s="140"/>
      <c r="BD161" s="140"/>
      <c r="BE161" s="140"/>
      <c r="BF161" s="140"/>
      <c r="BG161" s="140"/>
      <c r="BH161" s="140"/>
    </row>
    <row r="162" spans="1:60" outlineLevel="1" x14ac:dyDescent="0.2">
      <c r="A162" s="141"/>
      <c r="B162" s="141"/>
      <c r="C162" s="179" t="s">
        <v>135</v>
      </c>
      <c r="D162" s="150"/>
      <c r="E162" s="155">
        <v>0.2</v>
      </c>
      <c r="F162" s="157"/>
      <c r="G162" s="157"/>
      <c r="H162" s="157"/>
      <c r="I162" s="157"/>
      <c r="J162" s="157"/>
      <c r="K162" s="157"/>
      <c r="L162" s="157"/>
      <c r="M162" s="157"/>
      <c r="N162" s="148"/>
      <c r="O162" s="148"/>
      <c r="P162" s="148"/>
      <c r="Q162" s="148"/>
      <c r="R162" s="148"/>
      <c r="S162" s="148"/>
      <c r="T162" s="149"/>
      <c r="U162" s="148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 t="s">
        <v>121</v>
      </c>
      <c r="AF162" s="140">
        <v>0</v>
      </c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  <c r="AV162" s="140"/>
      <c r="AW162" s="140"/>
      <c r="AX162" s="140"/>
      <c r="AY162" s="140"/>
      <c r="AZ162" s="140"/>
      <c r="BA162" s="140"/>
      <c r="BB162" s="140"/>
      <c r="BC162" s="140"/>
      <c r="BD162" s="140"/>
      <c r="BE162" s="140"/>
      <c r="BF162" s="140"/>
      <c r="BG162" s="140"/>
      <c r="BH162" s="140"/>
    </row>
    <row r="163" spans="1:60" outlineLevel="1" x14ac:dyDescent="0.2">
      <c r="A163" s="141"/>
      <c r="B163" s="141"/>
      <c r="C163" s="179" t="s">
        <v>136</v>
      </c>
      <c r="D163" s="150"/>
      <c r="E163" s="155">
        <v>15.66</v>
      </c>
      <c r="F163" s="157"/>
      <c r="G163" s="157"/>
      <c r="H163" s="157"/>
      <c r="I163" s="157"/>
      <c r="J163" s="157"/>
      <c r="K163" s="157"/>
      <c r="L163" s="157"/>
      <c r="M163" s="157"/>
      <c r="N163" s="148"/>
      <c r="O163" s="148"/>
      <c r="P163" s="148"/>
      <c r="Q163" s="148"/>
      <c r="R163" s="148"/>
      <c r="S163" s="148"/>
      <c r="T163" s="149"/>
      <c r="U163" s="148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 t="s">
        <v>121</v>
      </c>
      <c r="AF163" s="140">
        <v>0</v>
      </c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  <c r="AV163" s="140"/>
      <c r="AW163" s="140"/>
      <c r="AX163" s="140"/>
      <c r="AY163" s="140"/>
      <c r="AZ163" s="140"/>
      <c r="BA163" s="140"/>
      <c r="BB163" s="140"/>
      <c r="BC163" s="140"/>
      <c r="BD163" s="140"/>
      <c r="BE163" s="140"/>
      <c r="BF163" s="140"/>
      <c r="BG163" s="140"/>
      <c r="BH163" s="140"/>
    </row>
    <row r="164" spans="1:60" outlineLevel="1" x14ac:dyDescent="0.2">
      <c r="A164" s="141"/>
      <c r="B164" s="141"/>
      <c r="C164" s="179" t="s">
        <v>137</v>
      </c>
      <c r="D164" s="150"/>
      <c r="E164" s="155">
        <v>0.28499999999999998</v>
      </c>
      <c r="F164" s="157"/>
      <c r="G164" s="157"/>
      <c r="H164" s="157"/>
      <c r="I164" s="157"/>
      <c r="J164" s="157"/>
      <c r="K164" s="157"/>
      <c r="L164" s="157"/>
      <c r="M164" s="157"/>
      <c r="N164" s="148"/>
      <c r="O164" s="148"/>
      <c r="P164" s="148"/>
      <c r="Q164" s="148"/>
      <c r="R164" s="148"/>
      <c r="S164" s="148"/>
      <c r="T164" s="149"/>
      <c r="U164" s="148"/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 t="s">
        <v>121</v>
      </c>
      <c r="AF164" s="140">
        <v>0</v>
      </c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  <c r="AV164" s="140"/>
      <c r="AW164" s="140"/>
      <c r="AX164" s="140"/>
      <c r="AY164" s="140"/>
      <c r="AZ164" s="140"/>
      <c r="BA164" s="140"/>
      <c r="BB164" s="140"/>
      <c r="BC164" s="140"/>
      <c r="BD164" s="140"/>
      <c r="BE164" s="140"/>
      <c r="BF164" s="140"/>
      <c r="BG164" s="140"/>
      <c r="BH164" s="140"/>
    </row>
    <row r="165" spans="1:60" outlineLevel="1" x14ac:dyDescent="0.2">
      <c r="A165" s="141"/>
      <c r="B165" s="141"/>
      <c r="C165" s="179" t="s">
        <v>138</v>
      </c>
      <c r="D165" s="150"/>
      <c r="E165" s="155">
        <v>3.9812500000000002</v>
      </c>
      <c r="F165" s="157"/>
      <c r="G165" s="157"/>
      <c r="H165" s="157"/>
      <c r="I165" s="157"/>
      <c r="J165" s="157"/>
      <c r="K165" s="157"/>
      <c r="L165" s="157"/>
      <c r="M165" s="157"/>
      <c r="N165" s="148"/>
      <c r="O165" s="148"/>
      <c r="P165" s="148"/>
      <c r="Q165" s="148"/>
      <c r="R165" s="148"/>
      <c r="S165" s="148"/>
      <c r="T165" s="149"/>
      <c r="U165" s="148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 t="s">
        <v>121</v>
      </c>
      <c r="AF165" s="140">
        <v>0</v>
      </c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  <c r="AV165" s="140"/>
      <c r="AW165" s="140"/>
      <c r="AX165" s="140"/>
      <c r="AY165" s="140"/>
      <c r="AZ165" s="140"/>
      <c r="BA165" s="140"/>
      <c r="BB165" s="140"/>
      <c r="BC165" s="140"/>
      <c r="BD165" s="140"/>
      <c r="BE165" s="140"/>
      <c r="BF165" s="140"/>
      <c r="BG165" s="140"/>
      <c r="BH165" s="140"/>
    </row>
    <row r="166" spans="1:60" outlineLevel="1" x14ac:dyDescent="0.2">
      <c r="A166" s="141">
        <v>41</v>
      </c>
      <c r="B166" s="141" t="s">
        <v>273</v>
      </c>
      <c r="C166" s="178" t="s">
        <v>274</v>
      </c>
      <c r="D166" s="147" t="s">
        <v>118</v>
      </c>
      <c r="E166" s="154">
        <v>23.28875</v>
      </c>
      <c r="F166" s="157">
        <f>H166+J166</f>
        <v>0</v>
      </c>
      <c r="G166" s="157">
        <f>ROUND(E166*F166,2)</f>
        <v>0</v>
      </c>
      <c r="H166" s="158"/>
      <c r="I166" s="157">
        <f>ROUND(E166*H166,2)</f>
        <v>0</v>
      </c>
      <c r="J166" s="158"/>
      <c r="K166" s="157">
        <f>ROUND(E166*J166,2)</f>
        <v>0</v>
      </c>
      <c r="L166" s="157">
        <v>21</v>
      </c>
      <c r="M166" s="157">
        <f>G166*(1+L166/100)</f>
        <v>0</v>
      </c>
      <c r="N166" s="148">
        <v>0</v>
      </c>
      <c r="O166" s="148">
        <f>ROUND(E166*N166,5)</f>
        <v>0</v>
      </c>
      <c r="P166" s="148">
        <v>0</v>
      </c>
      <c r="Q166" s="148">
        <f>ROUND(E166*P166,5)</f>
        <v>0</v>
      </c>
      <c r="R166" s="148"/>
      <c r="S166" s="148"/>
      <c r="T166" s="149">
        <v>0</v>
      </c>
      <c r="U166" s="148">
        <f>ROUND(E166*T166,2)</f>
        <v>0</v>
      </c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 t="s">
        <v>119</v>
      </c>
      <c r="AF166" s="140"/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  <c r="AV166" s="140"/>
      <c r="AW166" s="140"/>
      <c r="AX166" s="140"/>
      <c r="AY166" s="140"/>
      <c r="AZ166" s="140"/>
      <c r="BA166" s="140"/>
      <c r="BB166" s="140"/>
      <c r="BC166" s="140"/>
      <c r="BD166" s="140"/>
      <c r="BE166" s="140"/>
      <c r="BF166" s="140"/>
      <c r="BG166" s="140"/>
      <c r="BH166" s="140"/>
    </row>
    <row r="167" spans="1:60" outlineLevel="1" x14ac:dyDescent="0.2">
      <c r="A167" s="141"/>
      <c r="B167" s="141"/>
      <c r="C167" s="179" t="s">
        <v>134</v>
      </c>
      <c r="D167" s="150"/>
      <c r="E167" s="155">
        <v>3.1625000000000001</v>
      </c>
      <c r="F167" s="157"/>
      <c r="G167" s="157"/>
      <c r="H167" s="157"/>
      <c r="I167" s="157"/>
      <c r="J167" s="157"/>
      <c r="K167" s="157"/>
      <c r="L167" s="157"/>
      <c r="M167" s="157"/>
      <c r="N167" s="148"/>
      <c r="O167" s="148"/>
      <c r="P167" s="148"/>
      <c r="Q167" s="148"/>
      <c r="R167" s="148"/>
      <c r="S167" s="148"/>
      <c r="T167" s="149"/>
      <c r="U167" s="148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 t="s">
        <v>121</v>
      </c>
      <c r="AF167" s="140">
        <v>0</v>
      </c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0"/>
      <c r="AW167" s="140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</row>
    <row r="168" spans="1:60" outlineLevel="1" x14ac:dyDescent="0.2">
      <c r="A168" s="141"/>
      <c r="B168" s="141"/>
      <c r="C168" s="179" t="s">
        <v>135</v>
      </c>
      <c r="D168" s="150"/>
      <c r="E168" s="155">
        <v>0.2</v>
      </c>
      <c r="F168" s="157"/>
      <c r="G168" s="157"/>
      <c r="H168" s="157"/>
      <c r="I168" s="157"/>
      <c r="J168" s="157"/>
      <c r="K168" s="157"/>
      <c r="L168" s="157"/>
      <c r="M168" s="157"/>
      <c r="N168" s="148"/>
      <c r="O168" s="148"/>
      <c r="P168" s="148"/>
      <c r="Q168" s="148"/>
      <c r="R168" s="148"/>
      <c r="S168" s="148"/>
      <c r="T168" s="149"/>
      <c r="U168" s="148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 t="s">
        <v>121</v>
      </c>
      <c r="AF168" s="140">
        <v>0</v>
      </c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  <c r="AV168" s="140"/>
      <c r="AW168" s="140"/>
      <c r="AX168" s="140"/>
      <c r="AY168" s="140"/>
      <c r="AZ168" s="140"/>
      <c r="BA168" s="140"/>
      <c r="BB168" s="140"/>
      <c r="BC168" s="140"/>
      <c r="BD168" s="140"/>
      <c r="BE168" s="140"/>
      <c r="BF168" s="140"/>
      <c r="BG168" s="140"/>
      <c r="BH168" s="140"/>
    </row>
    <row r="169" spans="1:60" outlineLevel="1" x14ac:dyDescent="0.2">
      <c r="A169" s="141"/>
      <c r="B169" s="141"/>
      <c r="C169" s="179" t="s">
        <v>136</v>
      </c>
      <c r="D169" s="150"/>
      <c r="E169" s="155">
        <v>15.66</v>
      </c>
      <c r="F169" s="157"/>
      <c r="G169" s="157"/>
      <c r="H169" s="157"/>
      <c r="I169" s="157"/>
      <c r="J169" s="157"/>
      <c r="K169" s="157"/>
      <c r="L169" s="157"/>
      <c r="M169" s="157"/>
      <c r="N169" s="148"/>
      <c r="O169" s="148"/>
      <c r="P169" s="148"/>
      <c r="Q169" s="148"/>
      <c r="R169" s="148"/>
      <c r="S169" s="148"/>
      <c r="T169" s="149"/>
      <c r="U169" s="148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 t="s">
        <v>121</v>
      </c>
      <c r="AF169" s="140">
        <v>0</v>
      </c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  <c r="AV169" s="140"/>
      <c r="AW169" s="140"/>
      <c r="AX169" s="140"/>
      <c r="AY169" s="140"/>
      <c r="AZ169" s="140"/>
      <c r="BA169" s="140"/>
      <c r="BB169" s="140"/>
      <c r="BC169" s="140"/>
      <c r="BD169" s="140"/>
      <c r="BE169" s="140"/>
      <c r="BF169" s="140"/>
      <c r="BG169" s="140"/>
      <c r="BH169" s="140"/>
    </row>
    <row r="170" spans="1:60" outlineLevel="1" x14ac:dyDescent="0.2">
      <c r="A170" s="141"/>
      <c r="B170" s="141"/>
      <c r="C170" s="179" t="s">
        <v>137</v>
      </c>
      <c r="D170" s="150"/>
      <c r="E170" s="155">
        <v>0.28499999999999998</v>
      </c>
      <c r="F170" s="157"/>
      <c r="G170" s="157"/>
      <c r="H170" s="157"/>
      <c r="I170" s="157"/>
      <c r="J170" s="157"/>
      <c r="K170" s="157"/>
      <c r="L170" s="157"/>
      <c r="M170" s="157"/>
      <c r="N170" s="148"/>
      <c r="O170" s="148"/>
      <c r="P170" s="148"/>
      <c r="Q170" s="148"/>
      <c r="R170" s="148"/>
      <c r="S170" s="148"/>
      <c r="T170" s="149"/>
      <c r="U170" s="148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 t="s">
        <v>121</v>
      </c>
      <c r="AF170" s="140">
        <v>0</v>
      </c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  <c r="AV170" s="140"/>
      <c r="AW170" s="140"/>
      <c r="AX170" s="140"/>
      <c r="AY170" s="140"/>
      <c r="AZ170" s="140"/>
      <c r="BA170" s="140"/>
      <c r="BB170" s="140"/>
      <c r="BC170" s="140"/>
      <c r="BD170" s="140"/>
      <c r="BE170" s="140"/>
      <c r="BF170" s="140"/>
      <c r="BG170" s="140"/>
      <c r="BH170" s="140"/>
    </row>
    <row r="171" spans="1:60" outlineLevel="1" x14ac:dyDescent="0.2">
      <c r="A171" s="141"/>
      <c r="B171" s="141"/>
      <c r="C171" s="179" t="s">
        <v>138</v>
      </c>
      <c r="D171" s="150"/>
      <c r="E171" s="155">
        <v>3.9812500000000002</v>
      </c>
      <c r="F171" s="157"/>
      <c r="G171" s="157"/>
      <c r="H171" s="157"/>
      <c r="I171" s="157"/>
      <c r="J171" s="157"/>
      <c r="K171" s="157"/>
      <c r="L171" s="157"/>
      <c r="M171" s="157"/>
      <c r="N171" s="148"/>
      <c r="O171" s="148"/>
      <c r="P171" s="148"/>
      <c r="Q171" s="148"/>
      <c r="R171" s="148"/>
      <c r="S171" s="148"/>
      <c r="T171" s="149"/>
      <c r="U171" s="148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 t="s">
        <v>121</v>
      </c>
      <c r="AF171" s="140">
        <v>0</v>
      </c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  <c r="AV171" s="140"/>
      <c r="AW171" s="140"/>
      <c r="AX171" s="140"/>
      <c r="AY171" s="140"/>
      <c r="AZ171" s="140"/>
      <c r="BA171" s="140"/>
      <c r="BB171" s="140"/>
      <c r="BC171" s="140"/>
      <c r="BD171" s="140"/>
      <c r="BE171" s="140"/>
      <c r="BF171" s="140"/>
      <c r="BG171" s="140"/>
      <c r="BH171" s="140"/>
    </row>
    <row r="172" spans="1:60" outlineLevel="1" x14ac:dyDescent="0.2">
      <c r="A172" s="141">
        <v>42</v>
      </c>
      <c r="B172" s="141" t="s">
        <v>275</v>
      </c>
      <c r="C172" s="178" t="s">
        <v>276</v>
      </c>
      <c r="D172" s="147" t="s">
        <v>118</v>
      </c>
      <c r="E172" s="154">
        <v>24.453187499999999</v>
      </c>
      <c r="F172" s="157">
        <f>H172+J172</f>
        <v>0</v>
      </c>
      <c r="G172" s="157">
        <f>ROUND(E172*F172,2)</f>
        <v>0</v>
      </c>
      <c r="H172" s="158"/>
      <c r="I172" s="157">
        <f>ROUND(E172*H172,2)</f>
        <v>0</v>
      </c>
      <c r="J172" s="158"/>
      <c r="K172" s="157">
        <f>ROUND(E172*J172,2)</f>
        <v>0</v>
      </c>
      <c r="L172" s="157">
        <v>21</v>
      </c>
      <c r="M172" s="157">
        <f>G172*(1+L172/100)</f>
        <v>0</v>
      </c>
      <c r="N172" s="148">
        <v>1.9199999999999998E-2</v>
      </c>
      <c r="O172" s="148">
        <f>ROUND(E172*N172,5)</f>
        <v>0.46949999999999997</v>
      </c>
      <c r="P172" s="148">
        <v>0</v>
      </c>
      <c r="Q172" s="148">
        <f>ROUND(E172*P172,5)</f>
        <v>0</v>
      </c>
      <c r="R172" s="148"/>
      <c r="S172" s="148"/>
      <c r="T172" s="149">
        <v>0</v>
      </c>
      <c r="U172" s="148">
        <f>ROUND(E172*T172,2)</f>
        <v>0</v>
      </c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 t="s">
        <v>195</v>
      </c>
      <c r="AF172" s="140"/>
      <c r="AG172" s="140"/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  <c r="AV172" s="140"/>
      <c r="AW172" s="140"/>
      <c r="AX172" s="140"/>
      <c r="AY172" s="140"/>
      <c r="AZ172" s="140"/>
      <c r="BA172" s="140"/>
      <c r="BB172" s="140"/>
      <c r="BC172" s="140"/>
      <c r="BD172" s="140"/>
      <c r="BE172" s="140"/>
      <c r="BF172" s="140"/>
      <c r="BG172" s="140"/>
      <c r="BH172" s="140"/>
    </row>
    <row r="173" spans="1:60" outlineLevel="1" x14ac:dyDescent="0.2">
      <c r="A173" s="141"/>
      <c r="B173" s="141"/>
      <c r="C173" s="179" t="s">
        <v>134</v>
      </c>
      <c r="D173" s="150"/>
      <c r="E173" s="155">
        <v>3.1625000000000001</v>
      </c>
      <c r="F173" s="157"/>
      <c r="G173" s="157"/>
      <c r="H173" s="157"/>
      <c r="I173" s="157"/>
      <c r="J173" s="157"/>
      <c r="K173" s="157"/>
      <c r="L173" s="157"/>
      <c r="M173" s="157"/>
      <c r="N173" s="148"/>
      <c r="O173" s="148"/>
      <c r="P173" s="148"/>
      <c r="Q173" s="148"/>
      <c r="R173" s="148"/>
      <c r="S173" s="148"/>
      <c r="T173" s="149"/>
      <c r="U173" s="148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 t="s">
        <v>121</v>
      </c>
      <c r="AF173" s="140">
        <v>0</v>
      </c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  <c r="AV173" s="140"/>
      <c r="AW173" s="140"/>
      <c r="AX173" s="140"/>
      <c r="AY173" s="140"/>
      <c r="AZ173" s="140"/>
      <c r="BA173" s="140"/>
      <c r="BB173" s="140"/>
      <c r="BC173" s="140"/>
      <c r="BD173" s="140"/>
      <c r="BE173" s="140"/>
      <c r="BF173" s="140"/>
      <c r="BG173" s="140"/>
      <c r="BH173" s="140"/>
    </row>
    <row r="174" spans="1:60" outlineLevel="1" x14ac:dyDescent="0.2">
      <c r="A174" s="141"/>
      <c r="B174" s="141"/>
      <c r="C174" s="179" t="s">
        <v>135</v>
      </c>
      <c r="D174" s="150"/>
      <c r="E174" s="155">
        <v>0.2</v>
      </c>
      <c r="F174" s="157"/>
      <c r="G174" s="157"/>
      <c r="H174" s="157"/>
      <c r="I174" s="157"/>
      <c r="J174" s="157"/>
      <c r="K174" s="157"/>
      <c r="L174" s="157"/>
      <c r="M174" s="157"/>
      <c r="N174" s="148"/>
      <c r="O174" s="148"/>
      <c r="P174" s="148"/>
      <c r="Q174" s="148"/>
      <c r="R174" s="148"/>
      <c r="S174" s="148"/>
      <c r="T174" s="149"/>
      <c r="U174" s="148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 t="s">
        <v>121</v>
      </c>
      <c r="AF174" s="140">
        <v>0</v>
      </c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  <c r="AV174" s="140"/>
      <c r="AW174" s="140"/>
      <c r="AX174" s="140"/>
      <c r="AY174" s="140"/>
      <c r="AZ174" s="140"/>
      <c r="BA174" s="140"/>
      <c r="BB174" s="140"/>
      <c r="BC174" s="140"/>
      <c r="BD174" s="140"/>
      <c r="BE174" s="140"/>
      <c r="BF174" s="140"/>
      <c r="BG174" s="140"/>
      <c r="BH174" s="140"/>
    </row>
    <row r="175" spans="1:60" outlineLevel="1" x14ac:dyDescent="0.2">
      <c r="A175" s="141"/>
      <c r="B175" s="141"/>
      <c r="C175" s="179" t="s">
        <v>136</v>
      </c>
      <c r="D175" s="150"/>
      <c r="E175" s="155">
        <v>15.66</v>
      </c>
      <c r="F175" s="157"/>
      <c r="G175" s="157"/>
      <c r="H175" s="157"/>
      <c r="I175" s="157"/>
      <c r="J175" s="157"/>
      <c r="K175" s="157"/>
      <c r="L175" s="157"/>
      <c r="M175" s="157"/>
      <c r="N175" s="148"/>
      <c r="O175" s="148"/>
      <c r="P175" s="148"/>
      <c r="Q175" s="148"/>
      <c r="R175" s="148"/>
      <c r="S175" s="148"/>
      <c r="T175" s="149"/>
      <c r="U175" s="148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 t="s">
        <v>121</v>
      </c>
      <c r="AF175" s="140">
        <v>0</v>
      </c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  <c r="AV175" s="140"/>
      <c r="AW175" s="140"/>
      <c r="AX175" s="140"/>
      <c r="AY175" s="140"/>
      <c r="AZ175" s="140"/>
      <c r="BA175" s="140"/>
      <c r="BB175" s="140"/>
      <c r="BC175" s="140"/>
      <c r="BD175" s="140"/>
      <c r="BE175" s="140"/>
      <c r="BF175" s="140"/>
      <c r="BG175" s="140"/>
      <c r="BH175" s="140"/>
    </row>
    <row r="176" spans="1:60" outlineLevel="1" x14ac:dyDescent="0.2">
      <c r="A176" s="141"/>
      <c r="B176" s="141"/>
      <c r="C176" s="179" t="s">
        <v>137</v>
      </c>
      <c r="D176" s="150"/>
      <c r="E176" s="155">
        <v>0.28499999999999998</v>
      </c>
      <c r="F176" s="157"/>
      <c r="G176" s="157"/>
      <c r="H176" s="157"/>
      <c r="I176" s="157"/>
      <c r="J176" s="157"/>
      <c r="K176" s="157"/>
      <c r="L176" s="157"/>
      <c r="M176" s="157"/>
      <c r="N176" s="148"/>
      <c r="O176" s="148"/>
      <c r="P176" s="148"/>
      <c r="Q176" s="148"/>
      <c r="R176" s="148"/>
      <c r="S176" s="148"/>
      <c r="T176" s="149"/>
      <c r="U176" s="148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 t="s">
        <v>121</v>
      </c>
      <c r="AF176" s="140">
        <v>0</v>
      </c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  <c r="AV176" s="140"/>
      <c r="AW176" s="140"/>
      <c r="AX176" s="140"/>
      <c r="AY176" s="140"/>
      <c r="AZ176" s="140"/>
      <c r="BA176" s="140"/>
      <c r="BB176" s="140"/>
      <c r="BC176" s="140"/>
      <c r="BD176" s="140"/>
      <c r="BE176" s="140"/>
      <c r="BF176" s="140"/>
      <c r="BG176" s="140"/>
      <c r="BH176" s="140"/>
    </row>
    <row r="177" spans="1:60" outlineLevel="1" x14ac:dyDescent="0.2">
      <c r="A177" s="141"/>
      <c r="B177" s="141"/>
      <c r="C177" s="179" t="s">
        <v>138</v>
      </c>
      <c r="D177" s="150"/>
      <c r="E177" s="155">
        <v>3.9812500000000002</v>
      </c>
      <c r="F177" s="157"/>
      <c r="G177" s="157"/>
      <c r="H177" s="157"/>
      <c r="I177" s="157"/>
      <c r="J177" s="157"/>
      <c r="K177" s="157"/>
      <c r="L177" s="157"/>
      <c r="M177" s="157"/>
      <c r="N177" s="148"/>
      <c r="O177" s="148"/>
      <c r="P177" s="148"/>
      <c r="Q177" s="148"/>
      <c r="R177" s="148"/>
      <c r="S177" s="148"/>
      <c r="T177" s="149"/>
      <c r="U177" s="148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 t="s">
        <v>121</v>
      </c>
      <c r="AF177" s="140">
        <v>0</v>
      </c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  <c r="AV177" s="140"/>
      <c r="AW177" s="140"/>
      <c r="AX177" s="140"/>
      <c r="AY177" s="140"/>
      <c r="AZ177" s="140"/>
      <c r="BA177" s="140"/>
      <c r="BB177" s="140"/>
      <c r="BC177" s="140"/>
      <c r="BD177" s="140"/>
      <c r="BE177" s="140"/>
      <c r="BF177" s="140"/>
      <c r="BG177" s="140"/>
      <c r="BH177" s="140"/>
    </row>
    <row r="178" spans="1:60" outlineLevel="1" x14ac:dyDescent="0.2">
      <c r="A178" s="141"/>
      <c r="B178" s="141"/>
      <c r="C178" s="179" t="s">
        <v>277</v>
      </c>
      <c r="D178" s="150"/>
      <c r="E178" s="155">
        <v>1.1644375</v>
      </c>
      <c r="F178" s="157"/>
      <c r="G178" s="157"/>
      <c r="H178" s="157"/>
      <c r="I178" s="157"/>
      <c r="J178" s="157"/>
      <c r="K178" s="157"/>
      <c r="L178" s="157"/>
      <c r="M178" s="157"/>
      <c r="N178" s="148"/>
      <c r="O178" s="148"/>
      <c r="P178" s="148"/>
      <c r="Q178" s="148"/>
      <c r="R178" s="148"/>
      <c r="S178" s="148"/>
      <c r="T178" s="149"/>
      <c r="U178" s="148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 t="s">
        <v>121</v>
      </c>
      <c r="AF178" s="140">
        <v>0</v>
      </c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  <c r="AV178" s="140"/>
      <c r="AW178" s="140"/>
      <c r="AX178" s="140"/>
      <c r="AY178" s="140"/>
      <c r="AZ178" s="140"/>
      <c r="BA178" s="140"/>
      <c r="BB178" s="140"/>
      <c r="BC178" s="140"/>
      <c r="BD178" s="140"/>
      <c r="BE178" s="140"/>
      <c r="BF178" s="140"/>
      <c r="BG178" s="140"/>
      <c r="BH178" s="140"/>
    </row>
    <row r="179" spans="1:60" outlineLevel="1" x14ac:dyDescent="0.2">
      <c r="A179" s="141">
        <v>43</v>
      </c>
      <c r="B179" s="141" t="s">
        <v>278</v>
      </c>
      <c r="C179" s="178" t="s">
        <v>279</v>
      </c>
      <c r="D179" s="147" t="s">
        <v>0</v>
      </c>
      <c r="E179" s="154">
        <v>0</v>
      </c>
      <c r="F179" s="157">
        <f>H179+J179</f>
        <v>0</v>
      </c>
      <c r="G179" s="157">
        <f>ROUND(E179*F179,2)</f>
        <v>0</v>
      </c>
      <c r="H179" s="158"/>
      <c r="I179" s="157">
        <f>ROUND(E179*H179,2)</f>
        <v>0</v>
      </c>
      <c r="J179" s="158"/>
      <c r="K179" s="157">
        <f>ROUND(E179*J179,2)</f>
        <v>0</v>
      </c>
      <c r="L179" s="157">
        <v>21</v>
      </c>
      <c r="M179" s="157">
        <f>G179*(1+L179/100)</f>
        <v>0</v>
      </c>
      <c r="N179" s="148">
        <v>0</v>
      </c>
      <c r="O179" s="148">
        <f>ROUND(E179*N179,5)</f>
        <v>0</v>
      </c>
      <c r="P179" s="148">
        <v>0</v>
      </c>
      <c r="Q179" s="148">
        <f>ROUND(E179*P179,5)</f>
        <v>0</v>
      </c>
      <c r="R179" s="148"/>
      <c r="S179" s="148"/>
      <c r="T179" s="149">
        <v>0</v>
      </c>
      <c r="U179" s="148">
        <f>ROUND(E179*T179,2)</f>
        <v>0</v>
      </c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 t="s">
        <v>119</v>
      </c>
      <c r="AF179" s="140"/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  <c r="AV179" s="140"/>
      <c r="AW179" s="140"/>
      <c r="AX179" s="140"/>
      <c r="AY179" s="140"/>
      <c r="AZ179" s="140"/>
      <c r="BA179" s="140"/>
      <c r="BB179" s="140"/>
      <c r="BC179" s="140"/>
      <c r="BD179" s="140"/>
      <c r="BE179" s="140"/>
      <c r="BF179" s="140"/>
      <c r="BG179" s="140"/>
      <c r="BH179" s="140"/>
    </row>
    <row r="180" spans="1:60" outlineLevel="1" x14ac:dyDescent="0.2">
      <c r="A180" s="141">
        <v>44</v>
      </c>
      <c r="B180" s="141" t="s">
        <v>280</v>
      </c>
      <c r="C180" s="178" t="s">
        <v>281</v>
      </c>
      <c r="D180" s="147" t="s">
        <v>0</v>
      </c>
      <c r="E180" s="154">
        <v>0</v>
      </c>
      <c r="F180" s="157">
        <f>H180+J180</f>
        <v>0</v>
      </c>
      <c r="G180" s="157">
        <f>ROUND(E180*F180,2)</f>
        <v>0</v>
      </c>
      <c r="H180" s="158"/>
      <c r="I180" s="157">
        <f>ROUND(E180*H180,2)</f>
        <v>0</v>
      </c>
      <c r="J180" s="158"/>
      <c r="K180" s="157">
        <f>ROUND(E180*J180,2)</f>
        <v>0</v>
      </c>
      <c r="L180" s="157">
        <v>21</v>
      </c>
      <c r="M180" s="157">
        <f>G180*(1+L180/100)</f>
        <v>0</v>
      </c>
      <c r="N180" s="148">
        <v>0</v>
      </c>
      <c r="O180" s="148">
        <f>ROUND(E180*N180,5)</f>
        <v>0</v>
      </c>
      <c r="P180" s="148">
        <v>0</v>
      </c>
      <c r="Q180" s="148">
        <f>ROUND(E180*P180,5)</f>
        <v>0</v>
      </c>
      <c r="R180" s="148"/>
      <c r="S180" s="148"/>
      <c r="T180" s="149">
        <v>0</v>
      </c>
      <c r="U180" s="148">
        <f>ROUND(E180*T180,2)</f>
        <v>0</v>
      </c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 t="s">
        <v>119</v>
      </c>
      <c r="AF180" s="140"/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  <c r="AV180" s="140"/>
      <c r="AW180" s="140"/>
      <c r="AX180" s="140"/>
      <c r="AY180" s="140"/>
      <c r="AZ180" s="140"/>
      <c r="BA180" s="140"/>
      <c r="BB180" s="140"/>
      <c r="BC180" s="140"/>
      <c r="BD180" s="140"/>
      <c r="BE180" s="140"/>
      <c r="BF180" s="140"/>
      <c r="BG180" s="140"/>
      <c r="BH180" s="140"/>
    </row>
    <row r="181" spans="1:60" x14ac:dyDescent="0.2">
      <c r="A181" s="142" t="s">
        <v>114</v>
      </c>
      <c r="B181" s="142" t="s">
        <v>79</v>
      </c>
      <c r="C181" s="180" t="s">
        <v>80</v>
      </c>
      <c r="D181" s="151"/>
      <c r="E181" s="156"/>
      <c r="F181" s="159"/>
      <c r="G181" s="159">
        <f>SUMIF(AE182:AE214,"&lt;&gt;NOR",G182:G214)</f>
        <v>0</v>
      </c>
      <c r="H181" s="159"/>
      <c r="I181" s="159">
        <f>SUM(I182:I214)</f>
        <v>0</v>
      </c>
      <c r="J181" s="159"/>
      <c r="K181" s="159">
        <f>SUM(K182:K214)</f>
        <v>0</v>
      </c>
      <c r="L181" s="159"/>
      <c r="M181" s="159">
        <f>SUM(M182:M214)</f>
        <v>0</v>
      </c>
      <c r="N181" s="152"/>
      <c r="O181" s="152">
        <f>SUM(O182:O214)</f>
        <v>1.32002</v>
      </c>
      <c r="P181" s="152"/>
      <c r="Q181" s="152">
        <f>SUM(Q182:Q214)</f>
        <v>0</v>
      </c>
      <c r="R181" s="152"/>
      <c r="S181" s="152"/>
      <c r="T181" s="153"/>
      <c r="U181" s="152">
        <f>SUM(U182:U214)</f>
        <v>73.53</v>
      </c>
      <c r="AE181" t="s">
        <v>115</v>
      </c>
    </row>
    <row r="182" spans="1:60" outlineLevel="1" x14ac:dyDescent="0.2">
      <c r="A182" s="141">
        <v>45</v>
      </c>
      <c r="B182" s="141" t="s">
        <v>282</v>
      </c>
      <c r="C182" s="178" t="s">
        <v>283</v>
      </c>
      <c r="D182" s="147" t="s">
        <v>118</v>
      </c>
      <c r="E182" s="154">
        <v>53.9</v>
      </c>
      <c r="F182" s="157">
        <f>H182+J182</f>
        <v>0</v>
      </c>
      <c r="G182" s="157">
        <f>ROUND(E182*F182,2)</f>
        <v>0</v>
      </c>
      <c r="H182" s="158"/>
      <c r="I182" s="157">
        <f>ROUND(E182*H182,2)</f>
        <v>0</v>
      </c>
      <c r="J182" s="158"/>
      <c r="K182" s="157">
        <f>ROUND(E182*J182,2)</f>
        <v>0</v>
      </c>
      <c r="L182" s="157">
        <v>21</v>
      </c>
      <c r="M182" s="157">
        <f>G182*(1+L182/100)</f>
        <v>0</v>
      </c>
      <c r="N182" s="148">
        <v>0</v>
      </c>
      <c r="O182" s="148">
        <f>ROUND(E182*N182,5)</f>
        <v>0</v>
      </c>
      <c r="P182" s="148">
        <v>0</v>
      </c>
      <c r="Q182" s="148">
        <f>ROUND(E182*P182,5)</f>
        <v>0</v>
      </c>
      <c r="R182" s="148"/>
      <c r="S182" s="148"/>
      <c r="T182" s="149">
        <v>0.33</v>
      </c>
      <c r="U182" s="148">
        <f>ROUND(E182*T182,2)</f>
        <v>17.79</v>
      </c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 t="s">
        <v>119</v>
      </c>
      <c r="AF182" s="140"/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  <c r="AV182" s="140"/>
      <c r="AW182" s="140"/>
      <c r="AX182" s="140"/>
      <c r="AY182" s="140"/>
      <c r="AZ182" s="140"/>
      <c r="BA182" s="140"/>
      <c r="BB182" s="140"/>
      <c r="BC182" s="140"/>
      <c r="BD182" s="140"/>
      <c r="BE182" s="140"/>
      <c r="BF182" s="140"/>
      <c r="BG182" s="140"/>
      <c r="BH182" s="140"/>
    </row>
    <row r="183" spans="1:60" outlineLevel="1" x14ac:dyDescent="0.2">
      <c r="A183" s="141"/>
      <c r="B183" s="141"/>
      <c r="C183" s="179" t="s">
        <v>284</v>
      </c>
      <c r="D183" s="150"/>
      <c r="E183" s="155">
        <v>30.6</v>
      </c>
      <c r="F183" s="157"/>
      <c r="G183" s="157"/>
      <c r="H183" s="157"/>
      <c r="I183" s="157"/>
      <c r="J183" s="157"/>
      <c r="K183" s="157"/>
      <c r="L183" s="157"/>
      <c r="M183" s="157"/>
      <c r="N183" s="148"/>
      <c r="O183" s="148"/>
      <c r="P183" s="148"/>
      <c r="Q183" s="148"/>
      <c r="R183" s="148"/>
      <c r="S183" s="148"/>
      <c r="T183" s="149"/>
      <c r="U183" s="148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 t="s">
        <v>121</v>
      </c>
      <c r="AF183" s="140">
        <v>0</v>
      </c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  <c r="AV183" s="140"/>
      <c r="AW183" s="140"/>
      <c r="AX183" s="140"/>
      <c r="AY183" s="140"/>
      <c r="AZ183" s="140"/>
      <c r="BA183" s="140"/>
      <c r="BB183" s="140"/>
      <c r="BC183" s="140"/>
      <c r="BD183" s="140"/>
      <c r="BE183" s="140"/>
      <c r="BF183" s="140"/>
      <c r="BG183" s="140"/>
      <c r="BH183" s="140"/>
    </row>
    <row r="184" spans="1:60" outlineLevel="1" x14ac:dyDescent="0.2">
      <c r="A184" s="141"/>
      <c r="B184" s="141"/>
      <c r="C184" s="179" t="s">
        <v>185</v>
      </c>
      <c r="D184" s="150"/>
      <c r="E184" s="155">
        <v>4.8</v>
      </c>
      <c r="F184" s="157"/>
      <c r="G184" s="157"/>
      <c r="H184" s="157"/>
      <c r="I184" s="157"/>
      <c r="J184" s="157"/>
      <c r="K184" s="157"/>
      <c r="L184" s="157"/>
      <c r="M184" s="157"/>
      <c r="N184" s="148"/>
      <c r="O184" s="148"/>
      <c r="P184" s="148"/>
      <c r="Q184" s="148"/>
      <c r="R184" s="148"/>
      <c r="S184" s="148"/>
      <c r="T184" s="149"/>
      <c r="U184" s="148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 t="s">
        <v>121</v>
      </c>
      <c r="AF184" s="140">
        <v>0</v>
      </c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  <c r="AV184" s="140"/>
      <c r="AW184" s="140"/>
      <c r="AX184" s="140"/>
      <c r="AY184" s="140"/>
      <c r="AZ184" s="140"/>
      <c r="BA184" s="140"/>
      <c r="BB184" s="140"/>
      <c r="BC184" s="140"/>
      <c r="BD184" s="140"/>
      <c r="BE184" s="140"/>
      <c r="BF184" s="140"/>
      <c r="BG184" s="140"/>
      <c r="BH184" s="140"/>
    </row>
    <row r="185" spans="1:60" outlineLevel="1" x14ac:dyDescent="0.2">
      <c r="A185" s="141"/>
      <c r="B185" s="141"/>
      <c r="C185" s="179" t="s">
        <v>122</v>
      </c>
      <c r="D185" s="150"/>
      <c r="E185" s="155">
        <v>13</v>
      </c>
      <c r="F185" s="157"/>
      <c r="G185" s="157"/>
      <c r="H185" s="157"/>
      <c r="I185" s="157"/>
      <c r="J185" s="157"/>
      <c r="K185" s="157"/>
      <c r="L185" s="157"/>
      <c r="M185" s="157"/>
      <c r="N185" s="148"/>
      <c r="O185" s="148"/>
      <c r="P185" s="148"/>
      <c r="Q185" s="148"/>
      <c r="R185" s="148"/>
      <c r="S185" s="148"/>
      <c r="T185" s="149"/>
      <c r="U185" s="148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 t="s">
        <v>121</v>
      </c>
      <c r="AF185" s="140">
        <v>0</v>
      </c>
      <c r="AG185" s="140"/>
      <c r="AH185" s="140"/>
      <c r="AI185" s="140"/>
      <c r="AJ185" s="140"/>
      <c r="AK185" s="140"/>
      <c r="AL185" s="140"/>
      <c r="AM185" s="140"/>
      <c r="AN185" s="140"/>
      <c r="AO185" s="140"/>
      <c r="AP185" s="140"/>
      <c r="AQ185" s="140"/>
      <c r="AR185" s="140"/>
      <c r="AS185" s="140"/>
      <c r="AT185" s="140"/>
      <c r="AU185" s="140"/>
      <c r="AV185" s="140"/>
      <c r="AW185" s="140"/>
      <c r="AX185" s="140"/>
      <c r="AY185" s="140"/>
      <c r="AZ185" s="140"/>
      <c r="BA185" s="140"/>
      <c r="BB185" s="140"/>
      <c r="BC185" s="140"/>
      <c r="BD185" s="140"/>
      <c r="BE185" s="140"/>
      <c r="BF185" s="140"/>
      <c r="BG185" s="140"/>
      <c r="BH185" s="140"/>
    </row>
    <row r="186" spans="1:60" outlineLevel="1" x14ac:dyDescent="0.2">
      <c r="A186" s="141"/>
      <c r="B186" s="141"/>
      <c r="C186" s="179" t="s">
        <v>123</v>
      </c>
      <c r="D186" s="150"/>
      <c r="E186" s="155">
        <v>1.2</v>
      </c>
      <c r="F186" s="157"/>
      <c r="G186" s="157"/>
      <c r="H186" s="157"/>
      <c r="I186" s="157"/>
      <c r="J186" s="157"/>
      <c r="K186" s="157"/>
      <c r="L186" s="157"/>
      <c r="M186" s="157"/>
      <c r="N186" s="148"/>
      <c r="O186" s="148"/>
      <c r="P186" s="148"/>
      <c r="Q186" s="148"/>
      <c r="R186" s="148"/>
      <c r="S186" s="148"/>
      <c r="T186" s="149"/>
      <c r="U186" s="148"/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 t="s">
        <v>121</v>
      </c>
      <c r="AF186" s="140">
        <v>0</v>
      </c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  <c r="AV186" s="140"/>
      <c r="AW186" s="140"/>
      <c r="AX186" s="140"/>
      <c r="AY186" s="140"/>
      <c r="AZ186" s="140"/>
      <c r="BA186" s="140"/>
      <c r="BB186" s="140"/>
      <c r="BC186" s="140"/>
      <c r="BD186" s="140"/>
      <c r="BE186" s="140"/>
      <c r="BF186" s="140"/>
      <c r="BG186" s="140"/>
      <c r="BH186" s="140"/>
    </row>
    <row r="187" spans="1:60" outlineLevel="1" x14ac:dyDescent="0.2">
      <c r="A187" s="141"/>
      <c r="B187" s="141"/>
      <c r="C187" s="179" t="s">
        <v>124</v>
      </c>
      <c r="D187" s="150"/>
      <c r="E187" s="155">
        <v>0.8</v>
      </c>
      <c r="F187" s="157"/>
      <c r="G187" s="157"/>
      <c r="H187" s="157"/>
      <c r="I187" s="157"/>
      <c r="J187" s="157"/>
      <c r="K187" s="157"/>
      <c r="L187" s="157"/>
      <c r="M187" s="157"/>
      <c r="N187" s="148"/>
      <c r="O187" s="148"/>
      <c r="P187" s="148"/>
      <c r="Q187" s="148"/>
      <c r="R187" s="148"/>
      <c r="S187" s="148"/>
      <c r="T187" s="149"/>
      <c r="U187" s="148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 t="s">
        <v>121</v>
      </c>
      <c r="AF187" s="140">
        <v>0</v>
      </c>
      <c r="AG187" s="140"/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  <c r="AV187" s="140"/>
      <c r="AW187" s="140"/>
      <c r="AX187" s="140"/>
      <c r="AY187" s="140"/>
      <c r="AZ187" s="140"/>
      <c r="BA187" s="140"/>
      <c r="BB187" s="140"/>
      <c r="BC187" s="140"/>
      <c r="BD187" s="140"/>
      <c r="BE187" s="140"/>
      <c r="BF187" s="140"/>
      <c r="BG187" s="140"/>
      <c r="BH187" s="140"/>
    </row>
    <row r="188" spans="1:60" outlineLevel="1" x14ac:dyDescent="0.2">
      <c r="A188" s="141"/>
      <c r="B188" s="141"/>
      <c r="C188" s="179" t="s">
        <v>285</v>
      </c>
      <c r="D188" s="150"/>
      <c r="E188" s="155">
        <v>3.5</v>
      </c>
      <c r="F188" s="157"/>
      <c r="G188" s="157"/>
      <c r="H188" s="157"/>
      <c r="I188" s="157"/>
      <c r="J188" s="157"/>
      <c r="K188" s="157"/>
      <c r="L188" s="157"/>
      <c r="M188" s="157"/>
      <c r="N188" s="148"/>
      <c r="O188" s="148"/>
      <c r="P188" s="148"/>
      <c r="Q188" s="148"/>
      <c r="R188" s="148"/>
      <c r="S188" s="148"/>
      <c r="T188" s="149"/>
      <c r="U188" s="148"/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 t="s">
        <v>121</v>
      </c>
      <c r="AF188" s="140">
        <v>0</v>
      </c>
      <c r="AG188" s="140"/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  <c r="AV188" s="140"/>
      <c r="AW188" s="140"/>
      <c r="AX188" s="140"/>
      <c r="AY188" s="140"/>
      <c r="AZ188" s="140"/>
      <c r="BA188" s="140"/>
      <c r="BB188" s="140"/>
      <c r="BC188" s="140"/>
      <c r="BD188" s="140"/>
      <c r="BE188" s="140"/>
      <c r="BF188" s="140"/>
      <c r="BG188" s="140"/>
      <c r="BH188" s="140"/>
    </row>
    <row r="189" spans="1:60" outlineLevel="1" x14ac:dyDescent="0.2">
      <c r="A189" s="141">
        <v>46</v>
      </c>
      <c r="B189" s="141" t="s">
        <v>286</v>
      </c>
      <c r="C189" s="178" t="s">
        <v>287</v>
      </c>
      <c r="D189" s="147" t="s">
        <v>118</v>
      </c>
      <c r="E189" s="154">
        <v>53.9</v>
      </c>
      <c r="F189" s="157">
        <f>H189+J189</f>
        <v>0</v>
      </c>
      <c r="G189" s="157">
        <f>ROUND(E189*F189,2)</f>
        <v>0</v>
      </c>
      <c r="H189" s="158"/>
      <c r="I189" s="157">
        <f>ROUND(E189*H189,2)</f>
        <v>0</v>
      </c>
      <c r="J189" s="158"/>
      <c r="K189" s="157">
        <f>ROUND(E189*J189,2)</f>
        <v>0</v>
      </c>
      <c r="L189" s="157">
        <v>21</v>
      </c>
      <c r="M189" s="157">
        <f>G189*(1+L189/100)</f>
        <v>0</v>
      </c>
      <c r="N189" s="148">
        <v>0</v>
      </c>
      <c r="O189" s="148">
        <f>ROUND(E189*N189,5)</f>
        <v>0</v>
      </c>
      <c r="P189" s="148">
        <v>0</v>
      </c>
      <c r="Q189" s="148">
        <f>ROUND(E189*P189,5)</f>
        <v>0</v>
      </c>
      <c r="R189" s="148"/>
      <c r="S189" s="148"/>
      <c r="T189" s="149">
        <v>0.05</v>
      </c>
      <c r="U189" s="148">
        <f>ROUND(E189*T189,2)</f>
        <v>2.7</v>
      </c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 t="s">
        <v>119</v>
      </c>
      <c r="AF189" s="140"/>
      <c r="AG189" s="140"/>
      <c r="AH189" s="140"/>
      <c r="AI189" s="140"/>
      <c r="AJ189" s="140"/>
      <c r="AK189" s="140"/>
      <c r="AL189" s="140"/>
      <c r="AM189" s="140"/>
      <c r="AN189" s="140"/>
      <c r="AO189" s="140"/>
      <c r="AP189" s="140"/>
      <c r="AQ189" s="140"/>
      <c r="AR189" s="140"/>
      <c r="AS189" s="140"/>
      <c r="AT189" s="140"/>
      <c r="AU189" s="140"/>
      <c r="AV189" s="140"/>
      <c r="AW189" s="140"/>
      <c r="AX189" s="140"/>
      <c r="AY189" s="140"/>
      <c r="AZ189" s="140"/>
      <c r="BA189" s="140"/>
      <c r="BB189" s="140"/>
      <c r="BC189" s="140"/>
      <c r="BD189" s="140"/>
      <c r="BE189" s="140"/>
      <c r="BF189" s="140"/>
      <c r="BG189" s="140"/>
      <c r="BH189" s="140"/>
    </row>
    <row r="190" spans="1:60" outlineLevel="1" x14ac:dyDescent="0.2">
      <c r="A190" s="141"/>
      <c r="B190" s="141"/>
      <c r="C190" s="179" t="s">
        <v>284</v>
      </c>
      <c r="D190" s="150"/>
      <c r="E190" s="155">
        <v>30.6</v>
      </c>
      <c r="F190" s="157"/>
      <c r="G190" s="157"/>
      <c r="H190" s="157"/>
      <c r="I190" s="157"/>
      <c r="J190" s="157"/>
      <c r="K190" s="157"/>
      <c r="L190" s="157"/>
      <c r="M190" s="157"/>
      <c r="N190" s="148"/>
      <c r="O190" s="148"/>
      <c r="P190" s="148"/>
      <c r="Q190" s="148"/>
      <c r="R190" s="148"/>
      <c r="S190" s="148"/>
      <c r="T190" s="149"/>
      <c r="U190" s="148"/>
      <c r="V190" s="140"/>
      <c r="W190" s="140"/>
      <c r="X190" s="140"/>
      <c r="Y190" s="140"/>
      <c r="Z190" s="140"/>
      <c r="AA190" s="140"/>
      <c r="AB190" s="140"/>
      <c r="AC190" s="140"/>
      <c r="AD190" s="140"/>
      <c r="AE190" s="140" t="s">
        <v>121</v>
      </c>
      <c r="AF190" s="140">
        <v>0</v>
      </c>
      <c r="AG190" s="140"/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  <c r="AV190" s="140"/>
      <c r="AW190" s="140"/>
      <c r="AX190" s="140"/>
      <c r="AY190" s="140"/>
      <c r="AZ190" s="140"/>
      <c r="BA190" s="140"/>
      <c r="BB190" s="140"/>
      <c r="BC190" s="140"/>
      <c r="BD190" s="140"/>
      <c r="BE190" s="140"/>
      <c r="BF190" s="140"/>
      <c r="BG190" s="140"/>
      <c r="BH190" s="140"/>
    </row>
    <row r="191" spans="1:60" outlineLevel="1" x14ac:dyDescent="0.2">
      <c r="A191" s="141"/>
      <c r="B191" s="141"/>
      <c r="C191" s="179" t="s">
        <v>185</v>
      </c>
      <c r="D191" s="150"/>
      <c r="E191" s="155">
        <v>4.8</v>
      </c>
      <c r="F191" s="157"/>
      <c r="G191" s="157"/>
      <c r="H191" s="157"/>
      <c r="I191" s="157"/>
      <c r="J191" s="157"/>
      <c r="K191" s="157"/>
      <c r="L191" s="157"/>
      <c r="M191" s="157"/>
      <c r="N191" s="148"/>
      <c r="O191" s="148"/>
      <c r="P191" s="148"/>
      <c r="Q191" s="148"/>
      <c r="R191" s="148"/>
      <c r="S191" s="148"/>
      <c r="T191" s="149"/>
      <c r="U191" s="148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 t="s">
        <v>121</v>
      </c>
      <c r="AF191" s="140">
        <v>0</v>
      </c>
      <c r="AG191" s="140"/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  <c r="AV191" s="140"/>
      <c r="AW191" s="140"/>
      <c r="AX191" s="140"/>
      <c r="AY191" s="140"/>
      <c r="AZ191" s="140"/>
      <c r="BA191" s="140"/>
      <c r="BB191" s="140"/>
      <c r="BC191" s="140"/>
      <c r="BD191" s="140"/>
      <c r="BE191" s="140"/>
      <c r="BF191" s="140"/>
      <c r="BG191" s="140"/>
      <c r="BH191" s="140"/>
    </row>
    <row r="192" spans="1:60" outlineLevel="1" x14ac:dyDescent="0.2">
      <c r="A192" s="141"/>
      <c r="B192" s="141"/>
      <c r="C192" s="179" t="s">
        <v>122</v>
      </c>
      <c r="D192" s="150"/>
      <c r="E192" s="155">
        <v>13</v>
      </c>
      <c r="F192" s="157"/>
      <c r="G192" s="157"/>
      <c r="H192" s="157"/>
      <c r="I192" s="157"/>
      <c r="J192" s="157"/>
      <c r="K192" s="157"/>
      <c r="L192" s="157"/>
      <c r="M192" s="157"/>
      <c r="N192" s="148"/>
      <c r="O192" s="148"/>
      <c r="P192" s="148"/>
      <c r="Q192" s="148"/>
      <c r="R192" s="148"/>
      <c r="S192" s="148"/>
      <c r="T192" s="149"/>
      <c r="U192" s="148"/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 t="s">
        <v>121</v>
      </c>
      <c r="AF192" s="140">
        <v>0</v>
      </c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  <c r="AV192" s="140"/>
      <c r="AW192" s="140"/>
      <c r="AX192" s="140"/>
      <c r="AY192" s="140"/>
      <c r="AZ192" s="140"/>
      <c r="BA192" s="140"/>
      <c r="BB192" s="140"/>
      <c r="BC192" s="140"/>
      <c r="BD192" s="140"/>
      <c r="BE192" s="140"/>
      <c r="BF192" s="140"/>
      <c r="BG192" s="140"/>
      <c r="BH192" s="140"/>
    </row>
    <row r="193" spans="1:60" outlineLevel="1" x14ac:dyDescent="0.2">
      <c r="A193" s="141"/>
      <c r="B193" s="141"/>
      <c r="C193" s="179" t="s">
        <v>123</v>
      </c>
      <c r="D193" s="150"/>
      <c r="E193" s="155">
        <v>1.2</v>
      </c>
      <c r="F193" s="157"/>
      <c r="G193" s="157"/>
      <c r="H193" s="157"/>
      <c r="I193" s="157"/>
      <c r="J193" s="157"/>
      <c r="K193" s="157"/>
      <c r="L193" s="157"/>
      <c r="M193" s="157"/>
      <c r="N193" s="148"/>
      <c r="O193" s="148"/>
      <c r="P193" s="148"/>
      <c r="Q193" s="148"/>
      <c r="R193" s="148"/>
      <c r="S193" s="148"/>
      <c r="T193" s="149"/>
      <c r="U193" s="148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 t="s">
        <v>121</v>
      </c>
      <c r="AF193" s="140">
        <v>0</v>
      </c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  <c r="AV193" s="140"/>
      <c r="AW193" s="140"/>
      <c r="AX193" s="140"/>
      <c r="AY193" s="140"/>
      <c r="AZ193" s="140"/>
      <c r="BA193" s="140"/>
      <c r="BB193" s="140"/>
      <c r="BC193" s="140"/>
      <c r="BD193" s="140"/>
      <c r="BE193" s="140"/>
      <c r="BF193" s="140"/>
      <c r="BG193" s="140"/>
      <c r="BH193" s="140"/>
    </row>
    <row r="194" spans="1:60" outlineLevel="1" x14ac:dyDescent="0.2">
      <c r="A194" s="141"/>
      <c r="B194" s="141"/>
      <c r="C194" s="179" t="s">
        <v>124</v>
      </c>
      <c r="D194" s="150"/>
      <c r="E194" s="155">
        <v>0.8</v>
      </c>
      <c r="F194" s="157"/>
      <c r="G194" s="157"/>
      <c r="H194" s="157"/>
      <c r="I194" s="157"/>
      <c r="J194" s="157"/>
      <c r="K194" s="157"/>
      <c r="L194" s="157"/>
      <c r="M194" s="157"/>
      <c r="N194" s="148"/>
      <c r="O194" s="148"/>
      <c r="P194" s="148"/>
      <c r="Q194" s="148"/>
      <c r="R194" s="148"/>
      <c r="S194" s="148"/>
      <c r="T194" s="149"/>
      <c r="U194" s="148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 t="s">
        <v>121</v>
      </c>
      <c r="AF194" s="140">
        <v>0</v>
      </c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  <c r="AV194" s="140"/>
      <c r="AW194" s="140"/>
      <c r="AX194" s="140"/>
      <c r="AY194" s="140"/>
      <c r="AZ194" s="140"/>
      <c r="BA194" s="140"/>
      <c r="BB194" s="140"/>
      <c r="BC194" s="140"/>
      <c r="BD194" s="140"/>
      <c r="BE194" s="140"/>
      <c r="BF194" s="140"/>
      <c r="BG194" s="140"/>
      <c r="BH194" s="140"/>
    </row>
    <row r="195" spans="1:60" outlineLevel="1" x14ac:dyDescent="0.2">
      <c r="A195" s="141"/>
      <c r="B195" s="141"/>
      <c r="C195" s="179" t="s">
        <v>285</v>
      </c>
      <c r="D195" s="150"/>
      <c r="E195" s="155">
        <v>3.5</v>
      </c>
      <c r="F195" s="157"/>
      <c r="G195" s="157"/>
      <c r="H195" s="157"/>
      <c r="I195" s="157"/>
      <c r="J195" s="157"/>
      <c r="K195" s="157"/>
      <c r="L195" s="157"/>
      <c r="M195" s="157"/>
      <c r="N195" s="148"/>
      <c r="O195" s="148"/>
      <c r="P195" s="148"/>
      <c r="Q195" s="148"/>
      <c r="R195" s="148"/>
      <c r="S195" s="148"/>
      <c r="T195" s="149"/>
      <c r="U195" s="148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 t="s">
        <v>121</v>
      </c>
      <c r="AF195" s="140">
        <v>0</v>
      </c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  <c r="AV195" s="140"/>
      <c r="AW195" s="140"/>
      <c r="AX195" s="140"/>
      <c r="AY195" s="140"/>
      <c r="AZ195" s="140"/>
      <c r="BA195" s="140"/>
      <c r="BB195" s="140"/>
      <c r="BC195" s="140"/>
      <c r="BD195" s="140"/>
      <c r="BE195" s="140"/>
      <c r="BF195" s="140"/>
      <c r="BG195" s="140"/>
      <c r="BH195" s="140"/>
    </row>
    <row r="196" spans="1:60" outlineLevel="1" x14ac:dyDescent="0.2">
      <c r="A196" s="141">
        <v>47</v>
      </c>
      <c r="B196" s="141" t="s">
        <v>288</v>
      </c>
      <c r="C196" s="178" t="s">
        <v>289</v>
      </c>
      <c r="D196" s="147" t="s">
        <v>290</v>
      </c>
      <c r="E196" s="154">
        <v>15</v>
      </c>
      <c r="F196" s="157">
        <f>H196+J196</f>
        <v>0</v>
      </c>
      <c r="G196" s="157">
        <f>ROUND(E196*F196,2)</f>
        <v>0</v>
      </c>
      <c r="H196" s="158"/>
      <c r="I196" s="157">
        <f>ROUND(E196*H196,2)</f>
        <v>0</v>
      </c>
      <c r="J196" s="158"/>
      <c r="K196" s="157">
        <f>ROUND(E196*J196,2)</f>
        <v>0</v>
      </c>
      <c r="L196" s="157">
        <v>21</v>
      </c>
      <c r="M196" s="157">
        <f>G196*(1+L196/100)</f>
        <v>0</v>
      </c>
      <c r="N196" s="148">
        <v>1E-3</v>
      </c>
      <c r="O196" s="148">
        <f>ROUND(E196*N196,5)</f>
        <v>1.4999999999999999E-2</v>
      </c>
      <c r="P196" s="148">
        <v>0</v>
      </c>
      <c r="Q196" s="148">
        <f>ROUND(E196*P196,5)</f>
        <v>0</v>
      </c>
      <c r="R196" s="148"/>
      <c r="S196" s="148"/>
      <c r="T196" s="149">
        <v>0</v>
      </c>
      <c r="U196" s="148">
        <f>ROUND(E196*T196,2)</f>
        <v>0</v>
      </c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 t="s">
        <v>195</v>
      </c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  <c r="AV196" s="140"/>
      <c r="AW196" s="140"/>
      <c r="AX196" s="140"/>
      <c r="AY196" s="140"/>
      <c r="AZ196" s="140"/>
      <c r="BA196" s="140"/>
      <c r="BB196" s="140"/>
      <c r="BC196" s="140"/>
      <c r="BD196" s="140"/>
      <c r="BE196" s="140"/>
      <c r="BF196" s="140"/>
      <c r="BG196" s="140"/>
      <c r="BH196" s="140"/>
    </row>
    <row r="197" spans="1:60" outlineLevel="1" x14ac:dyDescent="0.2">
      <c r="A197" s="141">
        <v>48</v>
      </c>
      <c r="B197" s="141" t="s">
        <v>291</v>
      </c>
      <c r="C197" s="178" t="s">
        <v>292</v>
      </c>
      <c r="D197" s="147" t="s">
        <v>118</v>
      </c>
      <c r="E197" s="154">
        <v>53.9</v>
      </c>
      <c r="F197" s="157">
        <f>H197+J197</f>
        <v>0</v>
      </c>
      <c r="G197" s="157">
        <f>ROUND(E197*F197,2)</f>
        <v>0</v>
      </c>
      <c r="H197" s="158"/>
      <c r="I197" s="157">
        <f>ROUND(E197*H197,2)</f>
        <v>0</v>
      </c>
      <c r="J197" s="158"/>
      <c r="K197" s="157">
        <f>ROUND(E197*J197,2)</f>
        <v>0</v>
      </c>
      <c r="L197" s="157">
        <v>21</v>
      </c>
      <c r="M197" s="157">
        <f>G197*(1+L197/100)</f>
        <v>0</v>
      </c>
      <c r="N197" s="148">
        <v>3.81E-3</v>
      </c>
      <c r="O197" s="148">
        <f>ROUND(E197*N197,5)</f>
        <v>0.20535999999999999</v>
      </c>
      <c r="P197" s="148">
        <v>0</v>
      </c>
      <c r="Q197" s="148">
        <f>ROUND(E197*P197,5)</f>
        <v>0</v>
      </c>
      <c r="R197" s="148"/>
      <c r="S197" s="148"/>
      <c r="T197" s="149">
        <v>0.98399999999999999</v>
      </c>
      <c r="U197" s="148">
        <f>ROUND(E197*T197,2)</f>
        <v>53.04</v>
      </c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 t="s">
        <v>119</v>
      </c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  <c r="AV197" s="140"/>
      <c r="AW197" s="140"/>
      <c r="AX197" s="140"/>
      <c r="AY197" s="140"/>
      <c r="AZ197" s="140"/>
      <c r="BA197" s="140"/>
      <c r="BB197" s="140"/>
      <c r="BC197" s="140"/>
      <c r="BD197" s="140"/>
      <c r="BE197" s="140"/>
      <c r="BF197" s="140"/>
      <c r="BG197" s="140"/>
      <c r="BH197" s="140"/>
    </row>
    <row r="198" spans="1:60" outlineLevel="1" x14ac:dyDescent="0.2">
      <c r="A198" s="141"/>
      <c r="B198" s="141"/>
      <c r="C198" s="179" t="s">
        <v>284</v>
      </c>
      <c r="D198" s="150"/>
      <c r="E198" s="155">
        <v>30.6</v>
      </c>
      <c r="F198" s="157"/>
      <c r="G198" s="157"/>
      <c r="H198" s="157"/>
      <c r="I198" s="157"/>
      <c r="J198" s="157"/>
      <c r="K198" s="157"/>
      <c r="L198" s="157"/>
      <c r="M198" s="157"/>
      <c r="N198" s="148"/>
      <c r="O198" s="148"/>
      <c r="P198" s="148"/>
      <c r="Q198" s="148"/>
      <c r="R198" s="148"/>
      <c r="S198" s="148"/>
      <c r="T198" s="149"/>
      <c r="U198" s="148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 t="s">
        <v>121</v>
      </c>
      <c r="AF198" s="140">
        <v>0</v>
      </c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  <c r="AV198" s="140"/>
      <c r="AW198" s="140"/>
      <c r="AX198" s="140"/>
      <c r="AY198" s="140"/>
      <c r="AZ198" s="140"/>
      <c r="BA198" s="140"/>
      <c r="BB198" s="140"/>
      <c r="BC198" s="140"/>
      <c r="BD198" s="140"/>
      <c r="BE198" s="140"/>
      <c r="BF198" s="140"/>
      <c r="BG198" s="140"/>
      <c r="BH198" s="140"/>
    </row>
    <row r="199" spans="1:60" outlineLevel="1" x14ac:dyDescent="0.2">
      <c r="A199" s="141"/>
      <c r="B199" s="141"/>
      <c r="C199" s="179" t="s">
        <v>185</v>
      </c>
      <c r="D199" s="150"/>
      <c r="E199" s="155">
        <v>4.8</v>
      </c>
      <c r="F199" s="157"/>
      <c r="G199" s="157"/>
      <c r="H199" s="157"/>
      <c r="I199" s="157"/>
      <c r="J199" s="157"/>
      <c r="K199" s="157"/>
      <c r="L199" s="157"/>
      <c r="M199" s="157"/>
      <c r="N199" s="148"/>
      <c r="O199" s="148"/>
      <c r="P199" s="148"/>
      <c r="Q199" s="148"/>
      <c r="R199" s="148"/>
      <c r="S199" s="148"/>
      <c r="T199" s="149"/>
      <c r="U199" s="148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 t="s">
        <v>121</v>
      </c>
      <c r="AF199" s="140">
        <v>0</v>
      </c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  <c r="AV199" s="140"/>
      <c r="AW199" s="140"/>
      <c r="AX199" s="140"/>
      <c r="AY199" s="140"/>
      <c r="AZ199" s="140"/>
      <c r="BA199" s="140"/>
      <c r="BB199" s="140"/>
      <c r="BC199" s="140"/>
      <c r="BD199" s="140"/>
      <c r="BE199" s="140"/>
      <c r="BF199" s="140"/>
      <c r="BG199" s="140"/>
      <c r="BH199" s="140"/>
    </row>
    <row r="200" spans="1:60" outlineLevel="1" x14ac:dyDescent="0.2">
      <c r="A200" s="141"/>
      <c r="B200" s="141"/>
      <c r="C200" s="179" t="s">
        <v>122</v>
      </c>
      <c r="D200" s="150"/>
      <c r="E200" s="155">
        <v>13</v>
      </c>
      <c r="F200" s="157"/>
      <c r="G200" s="157"/>
      <c r="H200" s="157"/>
      <c r="I200" s="157"/>
      <c r="J200" s="157"/>
      <c r="K200" s="157"/>
      <c r="L200" s="157"/>
      <c r="M200" s="157"/>
      <c r="N200" s="148"/>
      <c r="O200" s="148"/>
      <c r="P200" s="148"/>
      <c r="Q200" s="148"/>
      <c r="R200" s="148"/>
      <c r="S200" s="148"/>
      <c r="T200" s="149"/>
      <c r="U200" s="148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 t="s">
        <v>121</v>
      </c>
      <c r="AF200" s="140">
        <v>0</v>
      </c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  <c r="AV200" s="140"/>
      <c r="AW200" s="140"/>
      <c r="AX200" s="140"/>
      <c r="AY200" s="140"/>
      <c r="AZ200" s="140"/>
      <c r="BA200" s="140"/>
      <c r="BB200" s="140"/>
      <c r="BC200" s="140"/>
      <c r="BD200" s="140"/>
      <c r="BE200" s="140"/>
      <c r="BF200" s="140"/>
      <c r="BG200" s="140"/>
      <c r="BH200" s="140"/>
    </row>
    <row r="201" spans="1:60" outlineLevel="1" x14ac:dyDescent="0.2">
      <c r="A201" s="141"/>
      <c r="B201" s="141"/>
      <c r="C201" s="179" t="s">
        <v>123</v>
      </c>
      <c r="D201" s="150"/>
      <c r="E201" s="155">
        <v>1.2</v>
      </c>
      <c r="F201" s="157"/>
      <c r="G201" s="157"/>
      <c r="H201" s="157"/>
      <c r="I201" s="157"/>
      <c r="J201" s="157"/>
      <c r="K201" s="157"/>
      <c r="L201" s="157"/>
      <c r="M201" s="157"/>
      <c r="N201" s="148"/>
      <c r="O201" s="148"/>
      <c r="P201" s="148"/>
      <c r="Q201" s="148"/>
      <c r="R201" s="148"/>
      <c r="S201" s="148"/>
      <c r="T201" s="149"/>
      <c r="U201" s="148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 t="s">
        <v>121</v>
      </c>
      <c r="AF201" s="140">
        <v>0</v>
      </c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  <c r="AV201" s="140"/>
      <c r="AW201" s="140"/>
      <c r="AX201" s="140"/>
      <c r="AY201" s="140"/>
      <c r="AZ201" s="140"/>
      <c r="BA201" s="140"/>
      <c r="BB201" s="140"/>
      <c r="BC201" s="140"/>
      <c r="BD201" s="140"/>
      <c r="BE201" s="140"/>
      <c r="BF201" s="140"/>
      <c r="BG201" s="140"/>
      <c r="BH201" s="140"/>
    </row>
    <row r="202" spans="1:60" outlineLevel="1" x14ac:dyDescent="0.2">
      <c r="A202" s="141"/>
      <c r="B202" s="141"/>
      <c r="C202" s="179" t="s">
        <v>124</v>
      </c>
      <c r="D202" s="150"/>
      <c r="E202" s="155">
        <v>0.8</v>
      </c>
      <c r="F202" s="157"/>
      <c r="G202" s="157"/>
      <c r="H202" s="157"/>
      <c r="I202" s="157"/>
      <c r="J202" s="157"/>
      <c r="K202" s="157"/>
      <c r="L202" s="157"/>
      <c r="M202" s="157"/>
      <c r="N202" s="148"/>
      <c r="O202" s="148"/>
      <c r="P202" s="148"/>
      <c r="Q202" s="148"/>
      <c r="R202" s="148"/>
      <c r="S202" s="148"/>
      <c r="T202" s="149"/>
      <c r="U202" s="148"/>
      <c r="V202" s="140"/>
      <c r="W202" s="140"/>
      <c r="X202" s="140"/>
      <c r="Y202" s="140"/>
      <c r="Z202" s="140"/>
      <c r="AA202" s="140"/>
      <c r="AB202" s="140"/>
      <c r="AC202" s="140"/>
      <c r="AD202" s="140"/>
      <c r="AE202" s="140" t="s">
        <v>121</v>
      </c>
      <c r="AF202" s="140">
        <v>0</v>
      </c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  <c r="AV202" s="140"/>
      <c r="AW202" s="140"/>
      <c r="AX202" s="140"/>
      <c r="AY202" s="140"/>
      <c r="AZ202" s="140"/>
      <c r="BA202" s="140"/>
      <c r="BB202" s="140"/>
      <c r="BC202" s="140"/>
      <c r="BD202" s="140"/>
      <c r="BE202" s="140"/>
      <c r="BF202" s="140"/>
      <c r="BG202" s="140"/>
      <c r="BH202" s="140"/>
    </row>
    <row r="203" spans="1:60" outlineLevel="1" x14ac:dyDescent="0.2">
      <c r="A203" s="141"/>
      <c r="B203" s="141"/>
      <c r="C203" s="179" t="s">
        <v>285</v>
      </c>
      <c r="D203" s="150"/>
      <c r="E203" s="155">
        <v>3.5</v>
      </c>
      <c r="F203" s="157"/>
      <c r="G203" s="157"/>
      <c r="H203" s="157"/>
      <c r="I203" s="157"/>
      <c r="J203" s="157"/>
      <c r="K203" s="157"/>
      <c r="L203" s="157"/>
      <c r="M203" s="157"/>
      <c r="N203" s="148"/>
      <c r="O203" s="148"/>
      <c r="P203" s="148"/>
      <c r="Q203" s="148"/>
      <c r="R203" s="148"/>
      <c r="S203" s="148"/>
      <c r="T203" s="149"/>
      <c r="U203" s="148"/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 t="s">
        <v>121</v>
      </c>
      <c r="AF203" s="140">
        <v>0</v>
      </c>
      <c r="AG203" s="140"/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  <c r="AV203" s="140"/>
      <c r="AW203" s="140"/>
      <c r="AX203" s="140"/>
      <c r="AY203" s="140"/>
      <c r="AZ203" s="140"/>
      <c r="BA203" s="140"/>
      <c r="BB203" s="140"/>
      <c r="BC203" s="140"/>
      <c r="BD203" s="140"/>
      <c r="BE203" s="140"/>
      <c r="BF203" s="140"/>
      <c r="BG203" s="140"/>
      <c r="BH203" s="140"/>
    </row>
    <row r="204" spans="1:60" outlineLevel="1" x14ac:dyDescent="0.2">
      <c r="A204" s="141">
        <v>49</v>
      </c>
      <c r="B204" s="141" t="s">
        <v>293</v>
      </c>
      <c r="C204" s="178" t="s">
        <v>294</v>
      </c>
      <c r="D204" s="147" t="s">
        <v>118</v>
      </c>
      <c r="E204" s="154">
        <v>56.595999999999997</v>
      </c>
      <c r="F204" s="157">
        <f>H204+J204</f>
        <v>0</v>
      </c>
      <c r="G204" s="157">
        <f>ROUND(E204*F204,2)</f>
        <v>0</v>
      </c>
      <c r="H204" s="158"/>
      <c r="I204" s="157">
        <f>ROUND(E204*H204,2)</f>
        <v>0</v>
      </c>
      <c r="J204" s="158"/>
      <c r="K204" s="157">
        <f>ROUND(E204*J204,2)</f>
        <v>0</v>
      </c>
      <c r="L204" s="157">
        <v>21</v>
      </c>
      <c r="M204" s="157">
        <f>G204*(1+L204/100)</f>
        <v>0</v>
      </c>
      <c r="N204" s="148">
        <v>1.9429999999999999E-2</v>
      </c>
      <c r="O204" s="148">
        <f>ROUND(E204*N204,5)</f>
        <v>1.0996600000000001</v>
      </c>
      <c r="P204" s="148">
        <v>0</v>
      </c>
      <c r="Q204" s="148">
        <f>ROUND(E204*P204,5)</f>
        <v>0</v>
      </c>
      <c r="R204" s="148"/>
      <c r="S204" s="148"/>
      <c r="T204" s="149">
        <v>0</v>
      </c>
      <c r="U204" s="148">
        <f>ROUND(E204*T204,2)</f>
        <v>0</v>
      </c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 t="s">
        <v>195</v>
      </c>
      <c r="AF204" s="140"/>
      <c r="AG204" s="140"/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  <c r="AV204" s="140"/>
      <c r="AW204" s="140"/>
      <c r="AX204" s="140"/>
      <c r="AY204" s="140"/>
      <c r="AZ204" s="140"/>
      <c r="BA204" s="140"/>
      <c r="BB204" s="140"/>
      <c r="BC204" s="140"/>
      <c r="BD204" s="140"/>
      <c r="BE204" s="140"/>
      <c r="BF204" s="140"/>
      <c r="BG204" s="140"/>
      <c r="BH204" s="140"/>
    </row>
    <row r="205" spans="1:60" outlineLevel="1" x14ac:dyDescent="0.2">
      <c r="A205" s="141"/>
      <c r="B205" s="141"/>
      <c r="C205" s="179" t="s">
        <v>284</v>
      </c>
      <c r="D205" s="150"/>
      <c r="E205" s="155">
        <v>30.6</v>
      </c>
      <c r="F205" s="157"/>
      <c r="G205" s="157"/>
      <c r="H205" s="157"/>
      <c r="I205" s="157"/>
      <c r="J205" s="157"/>
      <c r="K205" s="157"/>
      <c r="L205" s="157"/>
      <c r="M205" s="157"/>
      <c r="N205" s="148"/>
      <c r="O205" s="148"/>
      <c r="P205" s="148"/>
      <c r="Q205" s="148"/>
      <c r="R205" s="148"/>
      <c r="S205" s="148"/>
      <c r="T205" s="149"/>
      <c r="U205" s="148"/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 t="s">
        <v>121</v>
      </c>
      <c r="AF205" s="140">
        <v>0</v>
      </c>
      <c r="AG205" s="140"/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  <c r="AV205" s="140"/>
      <c r="AW205" s="140"/>
      <c r="AX205" s="140"/>
      <c r="AY205" s="140"/>
      <c r="AZ205" s="140"/>
      <c r="BA205" s="140"/>
      <c r="BB205" s="140"/>
      <c r="BC205" s="140"/>
      <c r="BD205" s="140"/>
      <c r="BE205" s="140"/>
      <c r="BF205" s="140"/>
      <c r="BG205" s="140"/>
      <c r="BH205" s="140"/>
    </row>
    <row r="206" spans="1:60" outlineLevel="1" x14ac:dyDescent="0.2">
      <c r="A206" s="141"/>
      <c r="B206" s="141"/>
      <c r="C206" s="179" t="s">
        <v>185</v>
      </c>
      <c r="D206" s="150"/>
      <c r="E206" s="155">
        <v>4.8</v>
      </c>
      <c r="F206" s="157"/>
      <c r="G206" s="157"/>
      <c r="H206" s="157"/>
      <c r="I206" s="157"/>
      <c r="J206" s="157"/>
      <c r="K206" s="157"/>
      <c r="L206" s="157"/>
      <c r="M206" s="157"/>
      <c r="N206" s="148"/>
      <c r="O206" s="148"/>
      <c r="P206" s="148"/>
      <c r="Q206" s="148"/>
      <c r="R206" s="148"/>
      <c r="S206" s="148"/>
      <c r="T206" s="149"/>
      <c r="U206" s="148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 t="s">
        <v>121</v>
      </c>
      <c r="AF206" s="140">
        <v>0</v>
      </c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  <c r="AV206" s="140"/>
      <c r="AW206" s="140"/>
      <c r="AX206" s="140"/>
      <c r="AY206" s="140"/>
      <c r="AZ206" s="140"/>
      <c r="BA206" s="140"/>
      <c r="BB206" s="140"/>
      <c r="BC206" s="140"/>
      <c r="BD206" s="140"/>
      <c r="BE206" s="140"/>
      <c r="BF206" s="140"/>
      <c r="BG206" s="140"/>
      <c r="BH206" s="140"/>
    </row>
    <row r="207" spans="1:60" outlineLevel="1" x14ac:dyDescent="0.2">
      <c r="A207" s="141"/>
      <c r="B207" s="141"/>
      <c r="C207" s="179" t="s">
        <v>122</v>
      </c>
      <c r="D207" s="150"/>
      <c r="E207" s="155">
        <v>13</v>
      </c>
      <c r="F207" s="157"/>
      <c r="G207" s="157"/>
      <c r="H207" s="157"/>
      <c r="I207" s="157"/>
      <c r="J207" s="157"/>
      <c r="K207" s="157"/>
      <c r="L207" s="157"/>
      <c r="M207" s="157"/>
      <c r="N207" s="148"/>
      <c r="O207" s="148"/>
      <c r="P207" s="148"/>
      <c r="Q207" s="148"/>
      <c r="R207" s="148"/>
      <c r="S207" s="148"/>
      <c r="T207" s="149"/>
      <c r="U207" s="148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 t="s">
        <v>121</v>
      </c>
      <c r="AF207" s="140">
        <v>0</v>
      </c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  <c r="AV207" s="140"/>
      <c r="AW207" s="140"/>
      <c r="AX207" s="140"/>
      <c r="AY207" s="140"/>
      <c r="AZ207" s="140"/>
      <c r="BA207" s="140"/>
      <c r="BB207" s="140"/>
      <c r="BC207" s="140"/>
      <c r="BD207" s="140"/>
      <c r="BE207" s="140"/>
      <c r="BF207" s="140"/>
      <c r="BG207" s="140"/>
      <c r="BH207" s="140"/>
    </row>
    <row r="208" spans="1:60" outlineLevel="1" x14ac:dyDescent="0.2">
      <c r="A208" s="141"/>
      <c r="B208" s="141"/>
      <c r="C208" s="179" t="s">
        <v>123</v>
      </c>
      <c r="D208" s="150"/>
      <c r="E208" s="155">
        <v>1.2</v>
      </c>
      <c r="F208" s="157"/>
      <c r="G208" s="157"/>
      <c r="H208" s="157"/>
      <c r="I208" s="157"/>
      <c r="J208" s="157"/>
      <c r="K208" s="157"/>
      <c r="L208" s="157"/>
      <c r="M208" s="157"/>
      <c r="N208" s="148"/>
      <c r="O208" s="148"/>
      <c r="P208" s="148"/>
      <c r="Q208" s="148"/>
      <c r="R208" s="148"/>
      <c r="S208" s="148"/>
      <c r="T208" s="149"/>
      <c r="U208" s="148"/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140" t="s">
        <v>121</v>
      </c>
      <c r="AF208" s="140">
        <v>0</v>
      </c>
      <c r="AG208" s="140"/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  <c r="AV208" s="140"/>
      <c r="AW208" s="140"/>
      <c r="AX208" s="140"/>
      <c r="AY208" s="140"/>
      <c r="AZ208" s="140"/>
      <c r="BA208" s="140"/>
      <c r="BB208" s="140"/>
      <c r="BC208" s="140"/>
      <c r="BD208" s="140"/>
      <c r="BE208" s="140"/>
      <c r="BF208" s="140"/>
      <c r="BG208" s="140"/>
      <c r="BH208" s="140"/>
    </row>
    <row r="209" spans="1:60" outlineLevel="1" x14ac:dyDescent="0.2">
      <c r="A209" s="141"/>
      <c r="B209" s="141"/>
      <c r="C209" s="179" t="s">
        <v>124</v>
      </c>
      <c r="D209" s="150"/>
      <c r="E209" s="155">
        <v>0.8</v>
      </c>
      <c r="F209" s="157"/>
      <c r="G209" s="157"/>
      <c r="H209" s="157"/>
      <c r="I209" s="157"/>
      <c r="J209" s="157"/>
      <c r="K209" s="157"/>
      <c r="L209" s="157"/>
      <c r="M209" s="157"/>
      <c r="N209" s="148"/>
      <c r="O209" s="148"/>
      <c r="P209" s="148"/>
      <c r="Q209" s="148"/>
      <c r="R209" s="148"/>
      <c r="S209" s="148"/>
      <c r="T209" s="149"/>
      <c r="U209" s="148"/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 t="s">
        <v>121</v>
      </c>
      <c r="AF209" s="140">
        <v>0</v>
      </c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  <c r="AV209" s="140"/>
      <c r="AW209" s="140"/>
      <c r="AX209" s="140"/>
      <c r="AY209" s="140"/>
      <c r="AZ209" s="140"/>
      <c r="BA209" s="140"/>
      <c r="BB209" s="140"/>
      <c r="BC209" s="140"/>
      <c r="BD209" s="140"/>
      <c r="BE209" s="140"/>
      <c r="BF209" s="140"/>
      <c r="BG209" s="140"/>
      <c r="BH209" s="140"/>
    </row>
    <row r="210" spans="1:60" outlineLevel="1" x14ac:dyDescent="0.2">
      <c r="A210" s="141"/>
      <c r="B210" s="141"/>
      <c r="C210" s="179" t="s">
        <v>285</v>
      </c>
      <c r="D210" s="150"/>
      <c r="E210" s="155">
        <v>3.5</v>
      </c>
      <c r="F210" s="157"/>
      <c r="G210" s="157"/>
      <c r="H210" s="157"/>
      <c r="I210" s="157"/>
      <c r="J210" s="157"/>
      <c r="K210" s="157"/>
      <c r="L210" s="157"/>
      <c r="M210" s="157"/>
      <c r="N210" s="148"/>
      <c r="O210" s="148"/>
      <c r="P210" s="148"/>
      <c r="Q210" s="148"/>
      <c r="R210" s="148"/>
      <c r="S210" s="148"/>
      <c r="T210" s="149"/>
      <c r="U210" s="148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 t="s">
        <v>121</v>
      </c>
      <c r="AF210" s="140">
        <v>0</v>
      </c>
      <c r="AG210" s="140"/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  <c r="AV210" s="140"/>
      <c r="AW210" s="140"/>
      <c r="AX210" s="140"/>
      <c r="AY210" s="140"/>
      <c r="AZ210" s="140"/>
      <c r="BA210" s="140"/>
      <c r="BB210" s="140"/>
      <c r="BC210" s="140"/>
      <c r="BD210" s="140"/>
      <c r="BE210" s="140"/>
      <c r="BF210" s="140"/>
      <c r="BG210" s="140"/>
      <c r="BH210" s="140"/>
    </row>
    <row r="211" spans="1:60" outlineLevel="1" x14ac:dyDescent="0.2">
      <c r="A211" s="141"/>
      <c r="B211" s="141"/>
      <c r="C211" s="179" t="s">
        <v>295</v>
      </c>
      <c r="D211" s="150"/>
      <c r="E211" s="155">
        <v>2.6960000000000002</v>
      </c>
      <c r="F211" s="157"/>
      <c r="G211" s="157"/>
      <c r="H211" s="157"/>
      <c r="I211" s="157"/>
      <c r="J211" s="157"/>
      <c r="K211" s="157"/>
      <c r="L211" s="157"/>
      <c r="M211" s="157"/>
      <c r="N211" s="148"/>
      <c r="O211" s="148"/>
      <c r="P211" s="148"/>
      <c r="Q211" s="148"/>
      <c r="R211" s="148"/>
      <c r="S211" s="148"/>
      <c r="T211" s="149"/>
      <c r="U211" s="148"/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 t="s">
        <v>121</v>
      </c>
      <c r="AF211" s="140">
        <v>0</v>
      </c>
      <c r="AG211" s="140"/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  <c r="AV211" s="140"/>
      <c r="AW211" s="140"/>
      <c r="AX211" s="140"/>
      <c r="AY211" s="140"/>
      <c r="AZ211" s="140"/>
      <c r="BA211" s="140"/>
      <c r="BB211" s="140"/>
      <c r="BC211" s="140"/>
      <c r="BD211" s="140"/>
      <c r="BE211" s="140"/>
      <c r="BF211" s="140"/>
      <c r="BG211" s="140"/>
      <c r="BH211" s="140"/>
    </row>
    <row r="212" spans="1:60" outlineLevel="1" x14ac:dyDescent="0.2">
      <c r="A212" s="141">
        <v>50</v>
      </c>
      <c r="B212" s="141" t="s">
        <v>296</v>
      </c>
      <c r="C212" s="178" t="s">
        <v>297</v>
      </c>
      <c r="D212" s="147" t="s">
        <v>298</v>
      </c>
      <c r="E212" s="154">
        <v>23.6</v>
      </c>
      <c r="F212" s="157">
        <f>H212+J212</f>
        <v>0</v>
      </c>
      <c r="G212" s="157">
        <f>ROUND(E212*F212,2)</f>
        <v>0</v>
      </c>
      <c r="H212" s="158"/>
      <c r="I212" s="157">
        <f>ROUND(E212*H212,2)</f>
        <v>0</v>
      </c>
      <c r="J212" s="158"/>
      <c r="K212" s="157">
        <f>ROUND(E212*J212,2)</f>
        <v>0</v>
      </c>
      <c r="L212" s="157">
        <v>21</v>
      </c>
      <c r="M212" s="157">
        <f>G212*(1+L212/100)</f>
        <v>0</v>
      </c>
      <c r="N212" s="148">
        <v>0</v>
      </c>
      <c r="O212" s="148">
        <f>ROUND(E212*N212,5)</f>
        <v>0</v>
      </c>
      <c r="P212" s="148">
        <v>0</v>
      </c>
      <c r="Q212" s="148">
        <f>ROUND(E212*P212,5)</f>
        <v>0</v>
      </c>
      <c r="R212" s="148"/>
      <c r="S212" s="148"/>
      <c r="T212" s="149">
        <v>0</v>
      </c>
      <c r="U212" s="148">
        <f>ROUND(E212*T212,2)</f>
        <v>0</v>
      </c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 t="s">
        <v>119</v>
      </c>
      <c r="AF212" s="140"/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  <c r="AV212" s="140"/>
      <c r="AW212" s="140"/>
      <c r="AX212" s="140"/>
      <c r="AY212" s="140"/>
      <c r="AZ212" s="140"/>
      <c r="BA212" s="140"/>
      <c r="BB212" s="140"/>
      <c r="BC212" s="140"/>
      <c r="BD212" s="140"/>
      <c r="BE212" s="140"/>
      <c r="BF212" s="140"/>
      <c r="BG212" s="140"/>
      <c r="BH212" s="140"/>
    </row>
    <row r="213" spans="1:60" outlineLevel="1" x14ac:dyDescent="0.2">
      <c r="A213" s="141">
        <v>51</v>
      </c>
      <c r="B213" s="141" t="s">
        <v>299</v>
      </c>
      <c r="C213" s="178" t="s">
        <v>300</v>
      </c>
      <c r="D213" s="147" t="s">
        <v>0</v>
      </c>
      <c r="E213" s="154">
        <v>0</v>
      </c>
      <c r="F213" s="157">
        <f>H213+J213</f>
        <v>0</v>
      </c>
      <c r="G213" s="157">
        <f>ROUND(E213*F213,2)</f>
        <v>0</v>
      </c>
      <c r="H213" s="158"/>
      <c r="I213" s="157">
        <f>ROUND(E213*H213,2)</f>
        <v>0</v>
      </c>
      <c r="J213" s="158"/>
      <c r="K213" s="157">
        <f>ROUND(E213*J213,2)</f>
        <v>0</v>
      </c>
      <c r="L213" s="157">
        <v>21</v>
      </c>
      <c r="M213" s="157">
        <f>G213*(1+L213/100)</f>
        <v>0</v>
      </c>
      <c r="N213" s="148">
        <v>0</v>
      </c>
      <c r="O213" s="148">
        <f>ROUND(E213*N213,5)</f>
        <v>0</v>
      </c>
      <c r="P213" s="148">
        <v>0</v>
      </c>
      <c r="Q213" s="148">
        <f>ROUND(E213*P213,5)</f>
        <v>0</v>
      </c>
      <c r="R213" s="148"/>
      <c r="S213" s="148"/>
      <c r="T213" s="149">
        <v>0</v>
      </c>
      <c r="U213" s="148">
        <f>ROUND(E213*T213,2)</f>
        <v>0</v>
      </c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 t="s">
        <v>119</v>
      </c>
      <c r="AF213" s="140"/>
      <c r="AG213" s="140"/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  <c r="AV213" s="140"/>
      <c r="AW213" s="140"/>
      <c r="AX213" s="140"/>
      <c r="AY213" s="140"/>
      <c r="AZ213" s="140"/>
      <c r="BA213" s="140"/>
      <c r="BB213" s="140"/>
      <c r="BC213" s="140"/>
      <c r="BD213" s="140"/>
      <c r="BE213" s="140"/>
      <c r="BF213" s="140"/>
      <c r="BG213" s="140"/>
      <c r="BH213" s="140"/>
    </row>
    <row r="214" spans="1:60" outlineLevel="1" x14ac:dyDescent="0.2">
      <c r="A214" s="141">
        <v>52</v>
      </c>
      <c r="B214" s="141" t="s">
        <v>301</v>
      </c>
      <c r="C214" s="178" t="s">
        <v>302</v>
      </c>
      <c r="D214" s="147" t="s">
        <v>0</v>
      </c>
      <c r="E214" s="154">
        <v>0</v>
      </c>
      <c r="F214" s="157">
        <f>H214+J214</f>
        <v>0</v>
      </c>
      <c r="G214" s="157">
        <f>ROUND(E214*F214,2)</f>
        <v>0</v>
      </c>
      <c r="H214" s="158"/>
      <c r="I214" s="157">
        <f>ROUND(E214*H214,2)</f>
        <v>0</v>
      </c>
      <c r="J214" s="158"/>
      <c r="K214" s="157">
        <f>ROUND(E214*J214,2)</f>
        <v>0</v>
      </c>
      <c r="L214" s="157">
        <v>21</v>
      </c>
      <c r="M214" s="157">
        <f>G214*(1+L214/100)</f>
        <v>0</v>
      </c>
      <c r="N214" s="148">
        <v>0</v>
      </c>
      <c r="O214" s="148">
        <f>ROUND(E214*N214,5)</f>
        <v>0</v>
      </c>
      <c r="P214" s="148">
        <v>0</v>
      </c>
      <c r="Q214" s="148">
        <f>ROUND(E214*P214,5)</f>
        <v>0</v>
      </c>
      <c r="R214" s="148"/>
      <c r="S214" s="148"/>
      <c r="T214" s="149">
        <v>0</v>
      </c>
      <c r="U214" s="148">
        <f>ROUND(E214*T214,2)</f>
        <v>0</v>
      </c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 t="s">
        <v>119</v>
      </c>
      <c r="AF214" s="140"/>
      <c r="AG214" s="140"/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  <c r="AV214" s="140"/>
      <c r="AW214" s="140"/>
      <c r="AX214" s="140"/>
      <c r="AY214" s="140"/>
      <c r="AZ214" s="140"/>
      <c r="BA214" s="140"/>
      <c r="BB214" s="140"/>
      <c r="BC214" s="140"/>
      <c r="BD214" s="140"/>
      <c r="BE214" s="140"/>
      <c r="BF214" s="140"/>
      <c r="BG214" s="140"/>
      <c r="BH214" s="140"/>
    </row>
    <row r="215" spans="1:60" x14ac:dyDescent="0.2">
      <c r="A215" s="142" t="s">
        <v>114</v>
      </c>
      <c r="B215" s="142" t="s">
        <v>81</v>
      </c>
      <c r="C215" s="180" t="s">
        <v>82</v>
      </c>
      <c r="D215" s="151"/>
      <c r="E215" s="156"/>
      <c r="F215" s="159"/>
      <c r="G215" s="159">
        <f>SUMIF(AE216:AE219,"&lt;&gt;NOR",G216:G219)</f>
        <v>0</v>
      </c>
      <c r="H215" s="159"/>
      <c r="I215" s="159">
        <f>SUM(I216:I219)</f>
        <v>0</v>
      </c>
      <c r="J215" s="159"/>
      <c r="K215" s="159">
        <f>SUM(K216:K219)</f>
        <v>0</v>
      </c>
      <c r="L215" s="159"/>
      <c r="M215" s="159">
        <f>SUM(M216:M219)</f>
        <v>0</v>
      </c>
      <c r="N215" s="152"/>
      <c r="O215" s="152">
        <f>SUM(O216:O219)</f>
        <v>3.4479999999999997E-2</v>
      </c>
      <c r="P215" s="152"/>
      <c r="Q215" s="152">
        <f>SUM(Q216:Q219)</f>
        <v>0</v>
      </c>
      <c r="R215" s="152"/>
      <c r="S215" s="152"/>
      <c r="T215" s="153"/>
      <c r="U215" s="152">
        <f>SUM(U216:U219)</f>
        <v>11.59</v>
      </c>
      <c r="AE215" t="s">
        <v>115</v>
      </c>
    </row>
    <row r="216" spans="1:60" outlineLevel="1" x14ac:dyDescent="0.2">
      <c r="A216" s="141">
        <v>53</v>
      </c>
      <c r="B216" s="141" t="s">
        <v>303</v>
      </c>
      <c r="C216" s="178" t="s">
        <v>304</v>
      </c>
      <c r="D216" s="147" t="s">
        <v>118</v>
      </c>
      <c r="E216" s="154">
        <v>86.208749999999995</v>
      </c>
      <c r="F216" s="157">
        <f>H216+J216</f>
        <v>0</v>
      </c>
      <c r="G216" s="157">
        <f>ROUND(E216*F216,2)</f>
        <v>0</v>
      </c>
      <c r="H216" s="158"/>
      <c r="I216" s="157">
        <f>ROUND(E216*H216,2)</f>
        <v>0</v>
      </c>
      <c r="J216" s="158"/>
      <c r="K216" s="157">
        <f>ROUND(E216*J216,2)</f>
        <v>0</v>
      </c>
      <c r="L216" s="157">
        <v>21</v>
      </c>
      <c r="M216" s="157">
        <f>G216*(1+L216/100)</f>
        <v>0</v>
      </c>
      <c r="N216" s="148">
        <v>1.9000000000000001E-4</v>
      </c>
      <c r="O216" s="148">
        <f>ROUND(E216*N216,5)</f>
        <v>1.6379999999999999E-2</v>
      </c>
      <c r="P216" s="148">
        <v>0</v>
      </c>
      <c r="Q216" s="148">
        <f>ROUND(E216*P216,5)</f>
        <v>0</v>
      </c>
      <c r="R216" s="148"/>
      <c r="S216" s="148"/>
      <c r="T216" s="149">
        <v>3.2480000000000002E-2</v>
      </c>
      <c r="U216" s="148">
        <f>ROUND(E216*T216,2)</f>
        <v>2.8</v>
      </c>
      <c r="V216" s="140"/>
      <c r="W216" s="140"/>
      <c r="X216" s="140"/>
      <c r="Y216" s="140"/>
      <c r="Z216" s="140"/>
      <c r="AA216" s="140"/>
      <c r="AB216" s="140"/>
      <c r="AC216" s="140"/>
      <c r="AD216" s="140"/>
      <c r="AE216" s="140" t="s">
        <v>119</v>
      </c>
      <c r="AF216" s="140"/>
      <c r="AG216" s="140"/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  <c r="AV216" s="140"/>
      <c r="AW216" s="140"/>
      <c r="AX216" s="140"/>
      <c r="AY216" s="140"/>
      <c r="AZ216" s="140"/>
      <c r="BA216" s="140"/>
      <c r="BB216" s="140"/>
      <c r="BC216" s="140"/>
      <c r="BD216" s="140"/>
      <c r="BE216" s="140"/>
      <c r="BF216" s="140"/>
      <c r="BG216" s="140"/>
      <c r="BH216" s="140"/>
    </row>
    <row r="217" spans="1:60" outlineLevel="1" x14ac:dyDescent="0.2">
      <c r="A217" s="141"/>
      <c r="B217" s="141"/>
      <c r="C217" s="179" t="s">
        <v>305</v>
      </c>
      <c r="D217" s="150"/>
      <c r="E217" s="155">
        <v>86.208749999999995</v>
      </c>
      <c r="F217" s="157"/>
      <c r="G217" s="157"/>
      <c r="H217" s="157"/>
      <c r="I217" s="157"/>
      <c r="J217" s="157"/>
      <c r="K217" s="157"/>
      <c r="L217" s="157"/>
      <c r="M217" s="157"/>
      <c r="N217" s="148"/>
      <c r="O217" s="148"/>
      <c r="P217" s="148"/>
      <c r="Q217" s="148"/>
      <c r="R217" s="148"/>
      <c r="S217" s="148"/>
      <c r="T217" s="149"/>
      <c r="U217" s="148"/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 t="s">
        <v>121</v>
      </c>
      <c r="AF217" s="140">
        <v>0</v>
      </c>
      <c r="AG217" s="140"/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  <c r="AV217" s="140"/>
      <c r="AW217" s="140"/>
      <c r="AX217" s="140"/>
      <c r="AY217" s="140"/>
      <c r="AZ217" s="140"/>
      <c r="BA217" s="140"/>
      <c r="BB217" s="140"/>
      <c r="BC217" s="140"/>
      <c r="BD217" s="140"/>
      <c r="BE217" s="140"/>
      <c r="BF217" s="140"/>
      <c r="BG217" s="140"/>
      <c r="BH217" s="140"/>
    </row>
    <row r="218" spans="1:60" outlineLevel="1" x14ac:dyDescent="0.2">
      <c r="A218" s="141">
        <v>54</v>
      </c>
      <c r="B218" s="141" t="s">
        <v>306</v>
      </c>
      <c r="C218" s="178" t="s">
        <v>307</v>
      </c>
      <c r="D218" s="147" t="s">
        <v>118</v>
      </c>
      <c r="E218" s="154">
        <v>86.208749999999995</v>
      </c>
      <c r="F218" s="157">
        <f>H218+J218</f>
        <v>0</v>
      </c>
      <c r="G218" s="157">
        <f>ROUND(E218*F218,2)</f>
        <v>0</v>
      </c>
      <c r="H218" s="158"/>
      <c r="I218" s="157">
        <f>ROUND(E218*H218,2)</f>
        <v>0</v>
      </c>
      <c r="J218" s="158"/>
      <c r="K218" s="157">
        <f>ROUND(E218*J218,2)</f>
        <v>0</v>
      </c>
      <c r="L218" s="157">
        <v>21</v>
      </c>
      <c r="M218" s="157">
        <f>G218*(1+L218/100)</f>
        <v>0</v>
      </c>
      <c r="N218" s="148">
        <v>2.1000000000000001E-4</v>
      </c>
      <c r="O218" s="148">
        <f>ROUND(E218*N218,5)</f>
        <v>1.8100000000000002E-2</v>
      </c>
      <c r="P218" s="148">
        <v>0</v>
      </c>
      <c r="Q218" s="148">
        <f>ROUND(E218*P218,5)</f>
        <v>0</v>
      </c>
      <c r="R218" s="148"/>
      <c r="S218" s="148"/>
      <c r="T218" s="149">
        <v>0.10191</v>
      </c>
      <c r="U218" s="148">
        <f>ROUND(E218*T218,2)</f>
        <v>8.7899999999999991</v>
      </c>
      <c r="V218" s="140"/>
      <c r="W218" s="140"/>
      <c r="X218" s="140"/>
      <c r="Y218" s="140"/>
      <c r="Z218" s="140"/>
      <c r="AA218" s="140"/>
      <c r="AB218" s="140"/>
      <c r="AC218" s="140"/>
      <c r="AD218" s="140"/>
      <c r="AE218" s="140" t="s">
        <v>119</v>
      </c>
      <c r="AF218" s="140"/>
      <c r="AG218" s="140"/>
      <c r="AH218" s="140"/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  <c r="AV218" s="140"/>
      <c r="AW218" s="140"/>
      <c r="AX218" s="140"/>
      <c r="AY218" s="140"/>
      <c r="AZ218" s="140"/>
      <c r="BA218" s="140"/>
      <c r="BB218" s="140"/>
      <c r="BC218" s="140"/>
      <c r="BD218" s="140"/>
      <c r="BE218" s="140"/>
      <c r="BF218" s="140"/>
      <c r="BG218" s="140"/>
      <c r="BH218" s="140"/>
    </row>
    <row r="219" spans="1:60" outlineLevel="1" x14ac:dyDescent="0.2">
      <c r="A219" s="141"/>
      <c r="B219" s="141"/>
      <c r="C219" s="179" t="s">
        <v>305</v>
      </c>
      <c r="D219" s="150"/>
      <c r="E219" s="155">
        <v>86.208749999999995</v>
      </c>
      <c r="F219" s="157"/>
      <c r="G219" s="157"/>
      <c r="H219" s="157"/>
      <c r="I219" s="157"/>
      <c r="J219" s="157"/>
      <c r="K219" s="157"/>
      <c r="L219" s="157"/>
      <c r="M219" s="157"/>
      <c r="N219" s="148"/>
      <c r="O219" s="148"/>
      <c r="P219" s="148"/>
      <c r="Q219" s="148"/>
      <c r="R219" s="148"/>
      <c r="S219" s="148"/>
      <c r="T219" s="149"/>
      <c r="U219" s="148"/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 t="s">
        <v>121</v>
      </c>
      <c r="AF219" s="140">
        <v>0</v>
      </c>
      <c r="AG219" s="140"/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  <c r="AV219" s="140"/>
      <c r="AW219" s="140"/>
      <c r="AX219" s="140"/>
      <c r="AY219" s="140"/>
      <c r="AZ219" s="140"/>
      <c r="BA219" s="140"/>
      <c r="BB219" s="140"/>
      <c r="BC219" s="140"/>
      <c r="BD219" s="140"/>
      <c r="BE219" s="140"/>
      <c r="BF219" s="140"/>
      <c r="BG219" s="140"/>
      <c r="BH219" s="140"/>
    </row>
    <row r="220" spans="1:60" x14ac:dyDescent="0.2">
      <c r="A220" s="142" t="s">
        <v>114</v>
      </c>
      <c r="B220" s="142" t="s">
        <v>83</v>
      </c>
      <c r="C220" s="180" t="s">
        <v>84</v>
      </c>
      <c r="D220" s="151"/>
      <c r="E220" s="156"/>
      <c r="F220" s="159"/>
      <c r="G220" s="159">
        <f>SUMIF(AE221:AE221,"&lt;&gt;NOR",G221:G221)</f>
        <v>0</v>
      </c>
      <c r="H220" s="159"/>
      <c r="I220" s="159">
        <f>SUM(I221:I221)</f>
        <v>0</v>
      </c>
      <c r="J220" s="159"/>
      <c r="K220" s="159">
        <f>SUM(K221:K221)</f>
        <v>0</v>
      </c>
      <c r="L220" s="159"/>
      <c r="M220" s="159">
        <f>SUM(M221:M221)</f>
        <v>0</v>
      </c>
      <c r="N220" s="152"/>
      <c r="O220" s="152">
        <f>SUM(O221:O221)</f>
        <v>0</v>
      </c>
      <c r="P220" s="152"/>
      <c r="Q220" s="152">
        <f>SUM(Q221:Q221)</f>
        <v>0</v>
      </c>
      <c r="R220" s="152"/>
      <c r="S220" s="152"/>
      <c r="T220" s="153"/>
      <c r="U220" s="152">
        <f>SUM(U221:U221)</f>
        <v>0</v>
      </c>
      <c r="AE220" t="s">
        <v>115</v>
      </c>
    </row>
    <row r="221" spans="1:60" ht="22.5" outlineLevel="1" x14ac:dyDescent="0.2">
      <c r="A221" s="141">
        <v>55</v>
      </c>
      <c r="B221" s="141" t="s">
        <v>308</v>
      </c>
      <c r="C221" s="178" t="s">
        <v>309</v>
      </c>
      <c r="D221" s="147" t="s">
        <v>164</v>
      </c>
      <c r="E221" s="154">
        <v>4</v>
      </c>
      <c r="F221" s="157">
        <f>H221+J221</f>
        <v>0</v>
      </c>
      <c r="G221" s="157">
        <f>ROUND(E221*F221,2)</f>
        <v>0</v>
      </c>
      <c r="H221" s="158"/>
      <c r="I221" s="157">
        <f>ROUND(E221*H221,2)</f>
        <v>0</v>
      </c>
      <c r="J221" s="158"/>
      <c r="K221" s="157">
        <f>ROUND(E221*J221,2)</f>
        <v>0</v>
      </c>
      <c r="L221" s="157">
        <v>21</v>
      </c>
      <c r="M221" s="157">
        <f>G221*(1+L221/100)</f>
        <v>0</v>
      </c>
      <c r="N221" s="148">
        <v>0</v>
      </c>
      <c r="O221" s="148">
        <f>ROUND(E221*N221,5)</f>
        <v>0</v>
      </c>
      <c r="P221" s="148">
        <v>0</v>
      </c>
      <c r="Q221" s="148">
        <f>ROUND(E221*P221,5)</f>
        <v>0</v>
      </c>
      <c r="R221" s="148"/>
      <c r="S221" s="148"/>
      <c r="T221" s="149">
        <v>0</v>
      </c>
      <c r="U221" s="148">
        <f>ROUND(E221*T221,2)</f>
        <v>0</v>
      </c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 t="s">
        <v>119</v>
      </c>
      <c r="AF221" s="140"/>
      <c r="AG221" s="140"/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  <c r="AV221" s="140"/>
      <c r="AW221" s="140"/>
      <c r="AX221" s="140"/>
      <c r="AY221" s="140"/>
      <c r="AZ221" s="140"/>
      <c r="BA221" s="140"/>
      <c r="BB221" s="140"/>
      <c r="BC221" s="140"/>
      <c r="BD221" s="140"/>
      <c r="BE221" s="140"/>
      <c r="BF221" s="140"/>
      <c r="BG221" s="140"/>
      <c r="BH221" s="140"/>
    </row>
    <row r="222" spans="1:60" x14ac:dyDescent="0.2">
      <c r="A222" s="142" t="s">
        <v>114</v>
      </c>
      <c r="B222" s="142" t="s">
        <v>85</v>
      </c>
      <c r="C222" s="180" t="s">
        <v>86</v>
      </c>
      <c r="D222" s="151"/>
      <c r="E222" s="156"/>
      <c r="F222" s="159"/>
      <c r="G222" s="159">
        <f>SUMIF(AE223:AE230,"&lt;&gt;NOR",G223:G230)</f>
        <v>0</v>
      </c>
      <c r="H222" s="159"/>
      <c r="I222" s="159">
        <f>SUM(I223:I230)</f>
        <v>0</v>
      </c>
      <c r="J222" s="159"/>
      <c r="K222" s="159">
        <f>SUM(K223:K230)</f>
        <v>0</v>
      </c>
      <c r="L222" s="159"/>
      <c r="M222" s="159">
        <f>SUM(M223:M230)</f>
        <v>0</v>
      </c>
      <c r="N222" s="152"/>
      <c r="O222" s="152">
        <f>SUM(O223:O230)</f>
        <v>0</v>
      </c>
      <c r="P222" s="152"/>
      <c r="Q222" s="152">
        <f>SUM(Q223:Q230)</f>
        <v>0</v>
      </c>
      <c r="R222" s="152"/>
      <c r="S222" s="152"/>
      <c r="T222" s="153"/>
      <c r="U222" s="152">
        <f>SUM(U223:U230)</f>
        <v>47.28</v>
      </c>
      <c r="AE222" t="s">
        <v>115</v>
      </c>
    </row>
    <row r="223" spans="1:60" outlineLevel="1" x14ac:dyDescent="0.2">
      <c r="A223" s="141">
        <v>56</v>
      </c>
      <c r="B223" s="141" t="s">
        <v>310</v>
      </c>
      <c r="C223" s="178" t="s">
        <v>311</v>
      </c>
      <c r="D223" s="147" t="s">
        <v>178</v>
      </c>
      <c r="E223" s="154">
        <v>25.530259999999998</v>
      </c>
      <c r="F223" s="157">
        <f>H223+J223</f>
        <v>0</v>
      </c>
      <c r="G223" s="157">
        <f>ROUND(E223*F223,2)</f>
        <v>0</v>
      </c>
      <c r="H223" s="158"/>
      <c r="I223" s="157">
        <f>ROUND(E223*H223,2)</f>
        <v>0</v>
      </c>
      <c r="J223" s="158"/>
      <c r="K223" s="157">
        <f>ROUND(E223*J223,2)</f>
        <v>0</v>
      </c>
      <c r="L223" s="157">
        <v>21</v>
      </c>
      <c r="M223" s="157">
        <f>G223*(1+L223/100)</f>
        <v>0</v>
      </c>
      <c r="N223" s="148">
        <v>0</v>
      </c>
      <c r="O223" s="148">
        <f>ROUND(E223*N223,5)</f>
        <v>0</v>
      </c>
      <c r="P223" s="148">
        <v>0</v>
      </c>
      <c r="Q223" s="148">
        <f>ROUND(E223*P223,5)</f>
        <v>0</v>
      </c>
      <c r="R223" s="148"/>
      <c r="S223" s="148"/>
      <c r="T223" s="149">
        <v>0.49</v>
      </c>
      <c r="U223" s="148">
        <f>ROUND(E223*T223,2)</f>
        <v>12.51</v>
      </c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 t="s">
        <v>119</v>
      </c>
      <c r="AF223" s="140"/>
      <c r="AG223" s="140"/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  <c r="AV223" s="140"/>
      <c r="AW223" s="140"/>
      <c r="AX223" s="140"/>
      <c r="AY223" s="140"/>
      <c r="AZ223" s="140"/>
      <c r="BA223" s="140"/>
      <c r="BB223" s="140"/>
      <c r="BC223" s="140"/>
      <c r="BD223" s="140"/>
      <c r="BE223" s="140"/>
      <c r="BF223" s="140"/>
      <c r="BG223" s="140"/>
      <c r="BH223" s="140"/>
    </row>
    <row r="224" spans="1:60" outlineLevel="1" x14ac:dyDescent="0.2">
      <c r="A224" s="141">
        <v>57</v>
      </c>
      <c r="B224" s="141" t="s">
        <v>312</v>
      </c>
      <c r="C224" s="178" t="s">
        <v>313</v>
      </c>
      <c r="D224" s="147" t="s">
        <v>178</v>
      </c>
      <c r="E224" s="154">
        <v>127.65129999999999</v>
      </c>
      <c r="F224" s="157">
        <f>H224+J224</f>
        <v>0</v>
      </c>
      <c r="G224" s="157">
        <f>ROUND(E224*F224,2)</f>
        <v>0</v>
      </c>
      <c r="H224" s="158"/>
      <c r="I224" s="157">
        <f>ROUND(E224*H224,2)</f>
        <v>0</v>
      </c>
      <c r="J224" s="158"/>
      <c r="K224" s="157">
        <f>ROUND(E224*J224,2)</f>
        <v>0</v>
      </c>
      <c r="L224" s="157">
        <v>21</v>
      </c>
      <c r="M224" s="157">
        <f>G224*(1+L224/100)</f>
        <v>0</v>
      </c>
      <c r="N224" s="148">
        <v>0</v>
      </c>
      <c r="O224" s="148">
        <f>ROUND(E224*N224,5)</f>
        <v>0</v>
      </c>
      <c r="P224" s="148">
        <v>0</v>
      </c>
      <c r="Q224" s="148">
        <f>ROUND(E224*P224,5)</f>
        <v>0</v>
      </c>
      <c r="R224" s="148"/>
      <c r="S224" s="148"/>
      <c r="T224" s="149">
        <v>0</v>
      </c>
      <c r="U224" s="148">
        <f>ROUND(E224*T224,2)</f>
        <v>0</v>
      </c>
      <c r="V224" s="140"/>
      <c r="W224" s="140"/>
      <c r="X224" s="140"/>
      <c r="Y224" s="140"/>
      <c r="Z224" s="140"/>
      <c r="AA224" s="140"/>
      <c r="AB224" s="140"/>
      <c r="AC224" s="140"/>
      <c r="AD224" s="140"/>
      <c r="AE224" s="140" t="s">
        <v>119</v>
      </c>
      <c r="AF224" s="140"/>
      <c r="AG224" s="140"/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  <c r="AV224" s="140"/>
      <c r="AW224" s="140"/>
      <c r="AX224" s="140"/>
      <c r="AY224" s="140"/>
      <c r="AZ224" s="140"/>
      <c r="BA224" s="140"/>
      <c r="BB224" s="140"/>
      <c r="BC224" s="140"/>
      <c r="BD224" s="140"/>
      <c r="BE224" s="140"/>
      <c r="BF224" s="140"/>
      <c r="BG224" s="140"/>
      <c r="BH224" s="140"/>
    </row>
    <row r="225" spans="1:60" outlineLevel="1" x14ac:dyDescent="0.2">
      <c r="A225" s="141"/>
      <c r="B225" s="141"/>
      <c r="C225" s="179" t="s">
        <v>314</v>
      </c>
      <c r="D225" s="150"/>
      <c r="E225" s="155">
        <v>127.65130000000001</v>
      </c>
      <c r="F225" s="157"/>
      <c r="G225" s="157"/>
      <c r="H225" s="157"/>
      <c r="I225" s="157"/>
      <c r="J225" s="157"/>
      <c r="K225" s="157"/>
      <c r="L225" s="157"/>
      <c r="M225" s="157"/>
      <c r="N225" s="148"/>
      <c r="O225" s="148"/>
      <c r="P225" s="148"/>
      <c r="Q225" s="148"/>
      <c r="R225" s="148"/>
      <c r="S225" s="148"/>
      <c r="T225" s="149"/>
      <c r="U225" s="148"/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 t="s">
        <v>121</v>
      </c>
      <c r="AF225" s="140">
        <v>0</v>
      </c>
      <c r="AG225" s="140"/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  <c r="AV225" s="140"/>
      <c r="AW225" s="140"/>
      <c r="AX225" s="140"/>
      <c r="AY225" s="140"/>
      <c r="AZ225" s="140"/>
      <c r="BA225" s="140"/>
      <c r="BB225" s="140"/>
      <c r="BC225" s="140"/>
      <c r="BD225" s="140"/>
      <c r="BE225" s="140"/>
      <c r="BF225" s="140"/>
      <c r="BG225" s="140"/>
      <c r="BH225" s="140"/>
    </row>
    <row r="226" spans="1:60" outlineLevel="1" x14ac:dyDescent="0.2">
      <c r="A226" s="141">
        <v>58</v>
      </c>
      <c r="B226" s="141" t="s">
        <v>315</v>
      </c>
      <c r="C226" s="178" t="s">
        <v>316</v>
      </c>
      <c r="D226" s="147" t="s">
        <v>178</v>
      </c>
      <c r="E226" s="154">
        <v>25.530259999999998</v>
      </c>
      <c r="F226" s="157">
        <f>H226+J226</f>
        <v>0</v>
      </c>
      <c r="G226" s="157">
        <f>ROUND(E226*F226,2)</f>
        <v>0</v>
      </c>
      <c r="H226" s="158"/>
      <c r="I226" s="157">
        <f>ROUND(E226*H226,2)</f>
        <v>0</v>
      </c>
      <c r="J226" s="158"/>
      <c r="K226" s="157">
        <f>ROUND(E226*J226,2)</f>
        <v>0</v>
      </c>
      <c r="L226" s="157">
        <v>21</v>
      </c>
      <c r="M226" s="157">
        <f>G226*(1+L226/100)</f>
        <v>0</v>
      </c>
      <c r="N226" s="148">
        <v>0</v>
      </c>
      <c r="O226" s="148">
        <f>ROUND(E226*N226,5)</f>
        <v>0</v>
      </c>
      <c r="P226" s="148">
        <v>0</v>
      </c>
      <c r="Q226" s="148">
        <f>ROUND(E226*P226,5)</f>
        <v>0</v>
      </c>
      <c r="R226" s="148"/>
      <c r="S226" s="148"/>
      <c r="T226" s="149">
        <v>0.94199999999999995</v>
      </c>
      <c r="U226" s="148">
        <f>ROUND(E226*T226,2)</f>
        <v>24.05</v>
      </c>
      <c r="V226" s="140"/>
      <c r="W226" s="140"/>
      <c r="X226" s="140"/>
      <c r="Y226" s="140"/>
      <c r="Z226" s="140"/>
      <c r="AA226" s="140"/>
      <c r="AB226" s="140"/>
      <c r="AC226" s="140"/>
      <c r="AD226" s="140"/>
      <c r="AE226" s="140" t="s">
        <v>119</v>
      </c>
      <c r="AF226" s="140"/>
      <c r="AG226" s="140"/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  <c r="AV226" s="140"/>
      <c r="AW226" s="140"/>
      <c r="AX226" s="140"/>
      <c r="AY226" s="140"/>
      <c r="AZ226" s="140"/>
      <c r="BA226" s="140"/>
      <c r="BB226" s="140"/>
      <c r="BC226" s="140"/>
      <c r="BD226" s="140"/>
      <c r="BE226" s="140"/>
      <c r="BF226" s="140"/>
      <c r="BG226" s="140"/>
      <c r="BH226" s="140"/>
    </row>
    <row r="227" spans="1:60" outlineLevel="1" x14ac:dyDescent="0.2">
      <c r="A227" s="141">
        <v>59</v>
      </c>
      <c r="B227" s="141" t="s">
        <v>317</v>
      </c>
      <c r="C227" s="178" t="s">
        <v>318</v>
      </c>
      <c r="D227" s="147" t="s">
        <v>178</v>
      </c>
      <c r="E227" s="154">
        <v>102.12103999999999</v>
      </c>
      <c r="F227" s="157">
        <f>H227+J227</f>
        <v>0</v>
      </c>
      <c r="G227" s="157">
        <f>ROUND(E227*F227,2)</f>
        <v>0</v>
      </c>
      <c r="H227" s="158"/>
      <c r="I227" s="157">
        <f>ROUND(E227*H227,2)</f>
        <v>0</v>
      </c>
      <c r="J227" s="158"/>
      <c r="K227" s="157">
        <f>ROUND(E227*J227,2)</f>
        <v>0</v>
      </c>
      <c r="L227" s="157">
        <v>21</v>
      </c>
      <c r="M227" s="157">
        <f>G227*(1+L227/100)</f>
        <v>0</v>
      </c>
      <c r="N227" s="148">
        <v>0</v>
      </c>
      <c r="O227" s="148">
        <f>ROUND(E227*N227,5)</f>
        <v>0</v>
      </c>
      <c r="P227" s="148">
        <v>0</v>
      </c>
      <c r="Q227" s="148">
        <f>ROUND(E227*P227,5)</f>
        <v>0</v>
      </c>
      <c r="R227" s="148"/>
      <c r="S227" s="148"/>
      <c r="T227" s="149">
        <v>0.105</v>
      </c>
      <c r="U227" s="148">
        <f>ROUND(E227*T227,2)</f>
        <v>10.72</v>
      </c>
      <c r="V227" s="140"/>
      <c r="W227" s="140"/>
      <c r="X227" s="140"/>
      <c r="Y227" s="140"/>
      <c r="Z227" s="140"/>
      <c r="AA227" s="140"/>
      <c r="AB227" s="140"/>
      <c r="AC227" s="140"/>
      <c r="AD227" s="140"/>
      <c r="AE227" s="140" t="s">
        <v>119</v>
      </c>
      <c r="AF227" s="140"/>
      <c r="AG227" s="140"/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  <c r="AV227" s="140"/>
      <c r="AW227" s="140"/>
      <c r="AX227" s="140"/>
      <c r="AY227" s="140"/>
      <c r="AZ227" s="140"/>
      <c r="BA227" s="140"/>
      <c r="BB227" s="140"/>
      <c r="BC227" s="140"/>
      <c r="BD227" s="140"/>
      <c r="BE227" s="140"/>
      <c r="BF227" s="140"/>
      <c r="BG227" s="140"/>
      <c r="BH227" s="140"/>
    </row>
    <row r="228" spans="1:60" outlineLevel="1" x14ac:dyDescent="0.2">
      <c r="A228" s="141"/>
      <c r="B228" s="141"/>
      <c r="C228" s="179" t="s">
        <v>319</v>
      </c>
      <c r="D228" s="150"/>
      <c r="E228" s="155">
        <v>102.12103999999999</v>
      </c>
      <c r="F228" s="157"/>
      <c r="G228" s="157"/>
      <c r="H228" s="157"/>
      <c r="I228" s="157"/>
      <c r="J228" s="157"/>
      <c r="K228" s="157"/>
      <c r="L228" s="157"/>
      <c r="M228" s="157"/>
      <c r="N228" s="148"/>
      <c r="O228" s="148"/>
      <c r="P228" s="148"/>
      <c r="Q228" s="148"/>
      <c r="R228" s="148"/>
      <c r="S228" s="148"/>
      <c r="T228" s="149"/>
      <c r="U228" s="148"/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 t="s">
        <v>121</v>
      </c>
      <c r="AF228" s="140">
        <v>0</v>
      </c>
      <c r="AG228" s="140"/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  <c r="AV228" s="140"/>
      <c r="AW228" s="140"/>
      <c r="AX228" s="140"/>
      <c r="AY228" s="140"/>
      <c r="AZ228" s="140"/>
      <c r="BA228" s="140"/>
      <c r="BB228" s="140"/>
      <c r="BC228" s="140"/>
      <c r="BD228" s="140"/>
      <c r="BE228" s="140"/>
      <c r="BF228" s="140"/>
      <c r="BG228" s="140"/>
      <c r="BH228" s="140"/>
    </row>
    <row r="229" spans="1:60" ht="22.5" outlineLevel="1" x14ac:dyDescent="0.2">
      <c r="A229" s="141">
        <v>60</v>
      </c>
      <c r="B229" s="141" t="s">
        <v>320</v>
      </c>
      <c r="C229" s="178" t="s">
        <v>321</v>
      </c>
      <c r="D229" s="147" t="s">
        <v>178</v>
      </c>
      <c r="E229" s="154">
        <v>25.530259999999998</v>
      </c>
      <c r="F229" s="157">
        <f>H229+J229</f>
        <v>0</v>
      </c>
      <c r="G229" s="157">
        <f>ROUND(E229*F229,2)</f>
        <v>0</v>
      </c>
      <c r="H229" s="158"/>
      <c r="I229" s="157">
        <f>ROUND(E229*H229,2)</f>
        <v>0</v>
      </c>
      <c r="J229" s="158"/>
      <c r="K229" s="157">
        <f>ROUND(E229*J229,2)</f>
        <v>0</v>
      </c>
      <c r="L229" s="157">
        <v>21</v>
      </c>
      <c r="M229" s="157">
        <f>G229*(1+L229/100)</f>
        <v>0</v>
      </c>
      <c r="N229" s="148">
        <v>0</v>
      </c>
      <c r="O229" s="148">
        <f>ROUND(E229*N229,5)</f>
        <v>0</v>
      </c>
      <c r="P229" s="148">
        <v>0</v>
      </c>
      <c r="Q229" s="148">
        <f>ROUND(E229*P229,5)</f>
        <v>0</v>
      </c>
      <c r="R229" s="148"/>
      <c r="S229" s="148"/>
      <c r="T229" s="149">
        <v>0</v>
      </c>
      <c r="U229" s="148">
        <f>ROUND(E229*T229,2)</f>
        <v>0</v>
      </c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 t="s">
        <v>119</v>
      </c>
      <c r="AF229" s="140"/>
      <c r="AG229" s="140"/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  <c r="AV229" s="140"/>
      <c r="AW229" s="140"/>
      <c r="AX229" s="140"/>
      <c r="AY229" s="140"/>
      <c r="AZ229" s="140"/>
      <c r="BA229" s="140"/>
      <c r="BB229" s="140"/>
      <c r="BC229" s="140"/>
      <c r="BD229" s="140"/>
      <c r="BE229" s="140"/>
      <c r="BF229" s="140"/>
      <c r="BG229" s="140"/>
      <c r="BH229" s="140"/>
    </row>
    <row r="230" spans="1:60" outlineLevel="1" x14ac:dyDescent="0.2">
      <c r="A230" s="141"/>
      <c r="B230" s="141"/>
      <c r="C230" s="179" t="s">
        <v>322</v>
      </c>
      <c r="D230" s="150"/>
      <c r="E230" s="155">
        <v>25.530259999999998</v>
      </c>
      <c r="F230" s="157"/>
      <c r="G230" s="157"/>
      <c r="H230" s="157"/>
      <c r="I230" s="157"/>
      <c r="J230" s="157"/>
      <c r="K230" s="157"/>
      <c r="L230" s="157"/>
      <c r="M230" s="157"/>
      <c r="N230" s="148"/>
      <c r="O230" s="148"/>
      <c r="P230" s="148"/>
      <c r="Q230" s="148"/>
      <c r="R230" s="148"/>
      <c r="S230" s="148"/>
      <c r="T230" s="149"/>
      <c r="U230" s="148"/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40" t="s">
        <v>121</v>
      </c>
      <c r="AF230" s="140">
        <v>0</v>
      </c>
      <c r="AG230" s="140"/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  <c r="AV230" s="140"/>
      <c r="AW230" s="140"/>
      <c r="AX230" s="140"/>
      <c r="AY230" s="140"/>
      <c r="AZ230" s="140"/>
      <c r="BA230" s="140"/>
      <c r="BB230" s="140"/>
      <c r="BC230" s="140"/>
      <c r="BD230" s="140"/>
      <c r="BE230" s="140"/>
      <c r="BF230" s="140"/>
      <c r="BG230" s="140"/>
      <c r="BH230" s="140"/>
    </row>
    <row r="231" spans="1:60" x14ac:dyDescent="0.2">
      <c r="A231" s="142" t="s">
        <v>114</v>
      </c>
      <c r="B231" s="142" t="s">
        <v>87</v>
      </c>
      <c r="C231" s="180" t="s">
        <v>26</v>
      </c>
      <c r="D231" s="151"/>
      <c r="E231" s="156"/>
      <c r="F231" s="159"/>
      <c r="G231" s="159">
        <f>SUMIF(AE232:AE244,"&lt;&gt;NOR",G232:G244)</f>
        <v>0</v>
      </c>
      <c r="H231" s="159"/>
      <c r="I231" s="159">
        <f>SUM(I232:I244)</f>
        <v>0</v>
      </c>
      <c r="J231" s="159"/>
      <c r="K231" s="159">
        <f>SUM(K232:K244)</f>
        <v>0</v>
      </c>
      <c r="L231" s="159"/>
      <c r="M231" s="159">
        <f>SUM(M232:M244)</f>
        <v>0</v>
      </c>
      <c r="N231" s="152"/>
      <c r="O231" s="152">
        <f>SUM(O232:O244)</f>
        <v>0</v>
      </c>
      <c r="P231" s="152"/>
      <c r="Q231" s="152">
        <f>SUM(Q232:Q244)</f>
        <v>0</v>
      </c>
      <c r="R231" s="152"/>
      <c r="S231" s="152"/>
      <c r="T231" s="153"/>
      <c r="U231" s="152">
        <f>SUM(U232:U244)</f>
        <v>0</v>
      </c>
      <c r="AE231" t="s">
        <v>115</v>
      </c>
    </row>
    <row r="232" spans="1:60" outlineLevel="1" x14ac:dyDescent="0.2">
      <c r="A232" s="141">
        <v>61</v>
      </c>
      <c r="B232" s="141" t="s">
        <v>323</v>
      </c>
      <c r="C232" s="178" t="s">
        <v>324</v>
      </c>
      <c r="D232" s="147" t="s">
        <v>325</v>
      </c>
      <c r="E232" s="154">
        <v>1</v>
      </c>
      <c r="F232" s="157">
        <f>H232+J232</f>
        <v>0</v>
      </c>
      <c r="G232" s="157">
        <f>ROUND(E232*F232,2)</f>
        <v>0</v>
      </c>
      <c r="H232" s="158"/>
      <c r="I232" s="157">
        <f>ROUND(E232*H232,2)</f>
        <v>0</v>
      </c>
      <c r="J232" s="158"/>
      <c r="K232" s="157">
        <f>ROUND(E232*J232,2)</f>
        <v>0</v>
      </c>
      <c r="L232" s="157">
        <v>21</v>
      </c>
      <c r="M232" s="157">
        <f>G232*(1+L232/100)</f>
        <v>0</v>
      </c>
      <c r="N232" s="148">
        <v>0</v>
      </c>
      <c r="O232" s="148">
        <f>ROUND(E232*N232,5)</f>
        <v>0</v>
      </c>
      <c r="P232" s="148">
        <v>0</v>
      </c>
      <c r="Q232" s="148">
        <f>ROUND(E232*P232,5)</f>
        <v>0</v>
      </c>
      <c r="R232" s="148"/>
      <c r="S232" s="148"/>
      <c r="T232" s="149">
        <v>0</v>
      </c>
      <c r="U232" s="148">
        <f>ROUND(E232*T232,2)</f>
        <v>0</v>
      </c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 t="s">
        <v>119</v>
      </c>
      <c r="AF232" s="140"/>
      <c r="AG232" s="140"/>
      <c r="AH232" s="140"/>
      <c r="AI232" s="140"/>
      <c r="AJ232" s="140"/>
      <c r="AK232" s="140"/>
      <c r="AL232" s="140"/>
      <c r="AM232" s="140"/>
      <c r="AN232" s="140"/>
      <c r="AO232" s="140"/>
      <c r="AP232" s="140"/>
      <c r="AQ232" s="140"/>
      <c r="AR232" s="140"/>
      <c r="AS232" s="140"/>
      <c r="AT232" s="140"/>
      <c r="AU232" s="140"/>
      <c r="AV232" s="140"/>
      <c r="AW232" s="140"/>
      <c r="AX232" s="140"/>
      <c r="AY232" s="140"/>
      <c r="AZ232" s="140"/>
      <c r="BA232" s="140"/>
      <c r="BB232" s="140"/>
      <c r="BC232" s="140"/>
      <c r="BD232" s="140"/>
      <c r="BE232" s="140"/>
      <c r="BF232" s="140"/>
      <c r="BG232" s="140"/>
      <c r="BH232" s="140"/>
    </row>
    <row r="233" spans="1:60" outlineLevel="1" x14ac:dyDescent="0.2">
      <c r="A233" s="141">
        <v>62</v>
      </c>
      <c r="B233" s="141" t="s">
        <v>326</v>
      </c>
      <c r="C233" s="178" t="s">
        <v>327</v>
      </c>
      <c r="D233" s="147" t="s">
        <v>325</v>
      </c>
      <c r="E233" s="154">
        <v>1</v>
      </c>
      <c r="F233" s="157">
        <f>H233+J233</f>
        <v>0</v>
      </c>
      <c r="G233" s="157">
        <f>ROUND(E233*F233,2)</f>
        <v>0</v>
      </c>
      <c r="H233" s="158"/>
      <c r="I233" s="157">
        <f>ROUND(E233*H233,2)</f>
        <v>0</v>
      </c>
      <c r="J233" s="158"/>
      <c r="K233" s="157">
        <f>ROUND(E233*J233,2)</f>
        <v>0</v>
      </c>
      <c r="L233" s="157">
        <v>21</v>
      </c>
      <c r="M233" s="157">
        <f>G233*(1+L233/100)</f>
        <v>0</v>
      </c>
      <c r="N233" s="148">
        <v>0</v>
      </c>
      <c r="O233" s="148">
        <f>ROUND(E233*N233,5)</f>
        <v>0</v>
      </c>
      <c r="P233" s="148">
        <v>0</v>
      </c>
      <c r="Q233" s="148">
        <f>ROUND(E233*P233,5)</f>
        <v>0</v>
      </c>
      <c r="R233" s="148"/>
      <c r="S233" s="148"/>
      <c r="T233" s="149">
        <v>0</v>
      </c>
      <c r="U233" s="148">
        <f>ROUND(E233*T233,2)</f>
        <v>0</v>
      </c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 t="s">
        <v>119</v>
      </c>
      <c r="AF233" s="140"/>
      <c r="AG233" s="140"/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  <c r="AV233" s="140"/>
      <c r="AW233" s="140"/>
      <c r="AX233" s="140"/>
      <c r="AY233" s="140"/>
      <c r="AZ233" s="140"/>
      <c r="BA233" s="140"/>
      <c r="BB233" s="140"/>
      <c r="BC233" s="140"/>
      <c r="BD233" s="140"/>
      <c r="BE233" s="140"/>
      <c r="BF233" s="140"/>
      <c r="BG233" s="140"/>
      <c r="BH233" s="140"/>
    </row>
    <row r="234" spans="1:60" outlineLevel="1" x14ac:dyDescent="0.2">
      <c r="A234" s="141">
        <v>63</v>
      </c>
      <c r="B234" s="141" t="s">
        <v>328</v>
      </c>
      <c r="C234" s="178" t="s">
        <v>329</v>
      </c>
      <c r="D234" s="147" t="s">
        <v>325</v>
      </c>
      <c r="E234" s="154">
        <v>1</v>
      </c>
      <c r="F234" s="157">
        <f>H234+J234</f>
        <v>0</v>
      </c>
      <c r="G234" s="157">
        <f>ROUND(E234*F234,2)</f>
        <v>0</v>
      </c>
      <c r="H234" s="158"/>
      <c r="I234" s="157">
        <f>ROUND(E234*H234,2)</f>
        <v>0</v>
      </c>
      <c r="J234" s="158"/>
      <c r="K234" s="157">
        <f>ROUND(E234*J234,2)</f>
        <v>0</v>
      </c>
      <c r="L234" s="157">
        <v>21</v>
      </c>
      <c r="M234" s="157">
        <f>G234*(1+L234/100)</f>
        <v>0</v>
      </c>
      <c r="N234" s="148">
        <v>0</v>
      </c>
      <c r="O234" s="148">
        <f>ROUND(E234*N234,5)</f>
        <v>0</v>
      </c>
      <c r="P234" s="148">
        <v>0</v>
      </c>
      <c r="Q234" s="148">
        <f>ROUND(E234*P234,5)</f>
        <v>0</v>
      </c>
      <c r="R234" s="148"/>
      <c r="S234" s="148"/>
      <c r="T234" s="149">
        <v>0</v>
      </c>
      <c r="U234" s="148">
        <f>ROUND(E234*T234,2)</f>
        <v>0</v>
      </c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0" t="s">
        <v>119</v>
      </c>
      <c r="AF234" s="140"/>
      <c r="AG234" s="140"/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  <c r="AV234" s="140"/>
      <c r="AW234" s="140"/>
      <c r="AX234" s="140"/>
      <c r="AY234" s="140"/>
      <c r="AZ234" s="140"/>
      <c r="BA234" s="140"/>
      <c r="BB234" s="140"/>
      <c r="BC234" s="140"/>
      <c r="BD234" s="140"/>
      <c r="BE234" s="140"/>
      <c r="BF234" s="140"/>
      <c r="BG234" s="140"/>
      <c r="BH234" s="140"/>
    </row>
    <row r="235" spans="1:60" outlineLevel="1" x14ac:dyDescent="0.2">
      <c r="A235" s="141">
        <v>64</v>
      </c>
      <c r="B235" s="141" t="s">
        <v>330</v>
      </c>
      <c r="C235" s="178" t="s">
        <v>331</v>
      </c>
      <c r="D235" s="147" t="s">
        <v>325</v>
      </c>
      <c r="E235" s="154">
        <v>1</v>
      </c>
      <c r="F235" s="157">
        <f>H235+J235</f>
        <v>0</v>
      </c>
      <c r="G235" s="157">
        <f>ROUND(E235*F235,2)</f>
        <v>0</v>
      </c>
      <c r="H235" s="158"/>
      <c r="I235" s="157">
        <f>ROUND(E235*H235,2)</f>
        <v>0</v>
      </c>
      <c r="J235" s="158"/>
      <c r="K235" s="157">
        <f>ROUND(E235*J235,2)</f>
        <v>0</v>
      </c>
      <c r="L235" s="157">
        <v>21</v>
      </c>
      <c r="M235" s="157">
        <f>G235*(1+L235/100)</f>
        <v>0</v>
      </c>
      <c r="N235" s="148">
        <v>0</v>
      </c>
      <c r="O235" s="148">
        <f>ROUND(E235*N235,5)</f>
        <v>0</v>
      </c>
      <c r="P235" s="148">
        <v>0</v>
      </c>
      <c r="Q235" s="148">
        <f>ROUND(E235*P235,5)</f>
        <v>0</v>
      </c>
      <c r="R235" s="148"/>
      <c r="S235" s="148"/>
      <c r="T235" s="149">
        <v>0</v>
      </c>
      <c r="U235" s="148">
        <f>ROUND(E235*T235,2)</f>
        <v>0</v>
      </c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0" t="s">
        <v>119</v>
      </c>
      <c r="AF235" s="140"/>
      <c r="AG235" s="140"/>
      <c r="AH235" s="140"/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  <c r="AV235" s="140"/>
      <c r="AW235" s="140"/>
      <c r="AX235" s="140"/>
      <c r="AY235" s="140"/>
      <c r="AZ235" s="140"/>
      <c r="BA235" s="140"/>
      <c r="BB235" s="140"/>
      <c r="BC235" s="140"/>
      <c r="BD235" s="140"/>
      <c r="BE235" s="140"/>
      <c r="BF235" s="140"/>
      <c r="BG235" s="140"/>
      <c r="BH235" s="140"/>
    </row>
    <row r="236" spans="1:60" ht="33.75" outlineLevel="1" x14ac:dyDescent="0.2">
      <c r="A236" s="141"/>
      <c r="B236" s="141"/>
      <c r="C236" s="179" t="s">
        <v>332</v>
      </c>
      <c r="D236" s="150"/>
      <c r="E236" s="155">
        <v>1</v>
      </c>
      <c r="F236" s="157"/>
      <c r="G236" s="157"/>
      <c r="H236" s="157"/>
      <c r="I236" s="157"/>
      <c r="J236" s="157"/>
      <c r="K236" s="157"/>
      <c r="L236" s="157"/>
      <c r="M236" s="157"/>
      <c r="N236" s="148"/>
      <c r="O236" s="148"/>
      <c r="P236" s="148"/>
      <c r="Q236" s="148"/>
      <c r="R236" s="148"/>
      <c r="S236" s="148"/>
      <c r="T236" s="149"/>
      <c r="U236" s="148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 t="s">
        <v>121</v>
      </c>
      <c r="AF236" s="140">
        <v>0</v>
      </c>
      <c r="AG236" s="140"/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  <c r="AV236" s="140"/>
      <c r="AW236" s="140"/>
      <c r="AX236" s="140"/>
      <c r="AY236" s="140"/>
      <c r="AZ236" s="140"/>
      <c r="BA236" s="140"/>
      <c r="BB236" s="140"/>
      <c r="BC236" s="140"/>
      <c r="BD236" s="140"/>
      <c r="BE236" s="140"/>
      <c r="BF236" s="140"/>
      <c r="BG236" s="140"/>
      <c r="BH236" s="140"/>
    </row>
    <row r="237" spans="1:60" ht="22.5" outlineLevel="1" x14ac:dyDescent="0.2">
      <c r="A237" s="141">
        <v>65</v>
      </c>
      <c r="B237" s="141" t="s">
        <v>333</v>
      </c>
      <c r="C237" s="178" t="s">
        <v>334</v>
      </c>
      <c r="D237" s="147" t="s">
        <v>325</v>
      </c>
      <c r="E237" s="154">
        <v>1</v>
      </c>
      <c r="F237" s="157">
        <f>H237+J237</f>
        <v>0</v>
      </c>
      <c r="G237" s="157">
        <f>ROUND(E237*F237,2)</f>
        <v>0</v>
      </c>
      <c r="H237" s="158"/>
      <c r="I237" s="157">
        <f>ROUND(E237*H237,2)</f>
        <v>0</v>
      </c>
      <c r="J237" s="158"/>
      <c r="K237" s="157">
        <f>ROUND(E237*J237,2)</f>
        <v>0</v>
      </c>
      <c r="L237" s="157">
        <v>21</v>
      </c>
      <c r="M237" s="157">
        <f>G237*(1+L237/100)</f>
        <v>0</v>
      </c>
      <c r="N237" s="148">
        <v>0</v>
      </c>
      <c r="O237" s="148">
        <f>ROUND(E237*N237,5)</f>
        <v>0</v>
      </c>
      <c r="P237" s="148">
        <v>0</v>
      </c>
      <c r="Q237" s="148">
        <f>ROUND(E237*P237,5)</f>
        <v>0</v>
      </c>
      <c r="R237" s="148"/>
      <c r="S237" s="148"/>
      <c r="T237" s="149">
        <v>0</v>
      </c>
      <c r="U237" s="148">
        <f>ROUND(E237*T237,2)</f>
        <v>0</v>
      </c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 t="s">
        <v>119</v>
      </c>
      <c r="AF237" s="140"/>
      <c r="AG237" s="140"/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  <c r="AV237" s="140"/>
      <c r="AW237" s="140"/>
      <c r="AX237" s="140"/>
      <c r="AY237" s="140"/>
      <c r="AZ237" s="140"/>
      <c r="BA237" s="140"/>
      <c r="BB237" s="140"/>
      <c r="BC237" s="140"/>
      <c r="BD237" s="140"/>
      <c r="BE237" s="140"/>
      <c r="BF237" s="140"/>
      <c r="BG237" s="140"/>
      <c r="BH237" s="140"/>
    </row>
    <row r="238" spans="1:60" ht="45" outlineLevel="1" x14ac:dyDescent="0.2">
      <c r="A238" s="141"/>
      <c r="B238" s="141"/>
      <c r="C238" s="179" t="s">
        <v>335</v>
      </c>
      <c r="D238" s="150"/>
      <c r="E238" s="155">
        <v>1</v>
      </c>
      <c r="F238" s="157"/>
      <c r="G238" s="157"/>
      <c r="H238" s="157"/>
      <c r="I238" s="157"/>
      <c r="J238" s="157"/>
      <c r="K238" s="157"/>
      <c r="L238" s="157"/>
      <c r="M238" s="157"/>
      <c r="N238" s="148"/>
      <c r="O238" s="148"/>
      <c r="P238" s="148"/>
      <c r="Q238" s="148"/>
      <c r="R238" s="148"/>
      <c r="S238" s="148"/>
      <c r="T238" s="149"/>
      <c r="U238" s="148"/>
      <c r="V238" s="140"/>
      <c r="W238" s="140"/>
      <c r="X238" s="140"/>
      <c r="Y238" s="140"/>
      <c r="Z238" s="140"/>
      <c r="AA238" s="140"/>
      <c r="AB238" s="140"/>
      <c r="AC238" s="140"/>
      <c r="AD238" s="140"/>
      <c r="AE238" s="140" t="s">
        <v>121</v>
      </c>
      <c r="AF238" s="140">
        <v>0</v>
      </c>
      <c r="AG238" s="140"/>
      <c r="AH238" s="140"/>
      <c r="AI238" s="140"/>
      <c r="AJ238" s="140"/>
      <c r="AK238" s="140"/>
      <c r="AL238" s="140"/>
      <c r="AM238" s="140"/>
      <c r="AN238" s="140"/>
      <c r="AO238" s="140"/>
      <c r="AP238" s="140"/>
      <c r="AQ238" s="140"/>
      <c r="AR238" s="140"/>
      <c r="AS238" s="140"/>
      <c r="AT238" s="140"/>
      <c r="AU238" s="140"/>
      <c r="AV238" s="140"/>
      <c r="AW238" s="140"/>
      <c r="AX238" s="140"/>
      <c r="AY238" s="140"/>
      <c r="AZ238" s="140"/>
      <c r="BA238" s="140"/>
      <c r="BB238" s="140"/>
      <c r="BC238" s="140"/>
      <c r="BD238" s="140"/>
      <c r="BE238" s="140"/>
      <c r="BF238" s="140"/>
      <c r="BG238" s="140"/>
      <c r="BH238" s="140"/>
    </row>
    <row r="239" spans="1:60" ht="22.5" outlineLevel="1" x14ac:dyDescent="0.2">
      <c r="A239" s="141">
        <v>66</v>
      </c>
      <c r="B239" s="141" t="s">
        <v>336</v>
      </c>
      <c r="C239" s="178" t="s">
        <v>337</v>
      </c>
      <c r="D239" s="147" t="s">
        <v>325</v>
      </c>
      <c r="E239" s="154">
        <v>1</v>
      </c>
      <c r="F239" s="157">
        <f>H239+J239</f>
        <v>0</v>
      </c>
      <c r="G239" s="157">
        <f>ROUND(E239*F239,2)</f>
        <v>0</v>
      </c>
      <c r="H239" s="158"/>
      <c r="I239" s="157">
        <f>ROUND(E239*H239,2)</f>
        <v>0</v>
      </c>
      <c r="J239" s="158"/>
      <c r="K239" s="157">
        <f>ROUND(E239*J239,2)</f>
        <v>0</v>
      </c>
      <c r="L239" s="157">
        <v>21</v>
      </c>
      <c r="M239" s="157">
        <f>G239*(1+L239/100)</f>
        <v>0</v>
      </c>
      <c r="N239" s="148">
        <v>0</v>
      </c>
      <c r="O239" s="148">
        <f>ROUND(E239*N239,5)</f>
        <v>0</v>
      </c>
      <c r="P239" s="148">
        <v>0</v>
      </c>
      <c r="Q239" s="148">
        <f>ROUND(E239*P239,5)</f>
        <v>0</v>
      </c>
      <c r="R239" s="148"/>
      <c r="S239" s="148"/>
      <c r="T239" s="149">
        <v>0</v>
      </c>
      <c r="U239" s="148">
        <f>ROUND(E239*T239,2)</f>
        <v>0</v>
      </c>
      <c r="V239" s="140"/>
      <c r="W239" s="140"/>
      <c r="X239" s="140"/>
      <c r="Y239" s="140"/>
      <c r="Z239" s="140"/>
      <c r="AA239" s="140"/>
      <c r="AB239" s="140"/>
      <c r="AC239" s="140"/>
      <c r="AD239" s="140"/>
      <c r="AE239" s="140" t="s">
        <v>119</v>
      </c>
      <c r="AF239" s="140"/>
      <c r="AG239" s="140"/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  <c r="AV239" s="140"/>
      <c r="AW239" s="140"/>
      <c r="AX239" s="140"/>
      <c r="AY239" s="140"/>
      <c r="AZ239" s="140"/>
      <c r="BA239" s="140"/>
      <c r="BB239" s="140"/>
      <c r="BC239" s="140"/>
      <c r="BD239" s="140"/>
      <c r="BE239" s="140"/>
      <c r="BF239" s="140"/>
      <c r="BG239" s="140"/>
      <c r="BH239" s="140"/>
    </row>
    <row r="240" spans="1:60" ht="22.5" outlineLevel="1" x14ac:dyDescent="0.2">
      <c r="A240" s="141">
        <v>67</v>
      </c>
      <c r="B240" s="141" t="s">
        <v>338</v>
      </c>
      <c r="C240" s="178" t="s">
        <v>339</v>
      </c>
      <c r="D240" s="147" t="s">
        <v>325</v>
      </c>
      <c r="E240" s="154">
        <v>1</v>
      </c>
      <c r="F240" s="157">
        <f>H240+J240</f>
        <v>0</v>
      </c>
      <c r="G240" s="157">
        <f>ROUND(E240*F240,2)</f>
        <v>0</v>
      </c>
      <c r="H240" s="158"/>
      <c r="I240" s="157">
        <f>ROUND(E240*H240,2)</f>
        <v>0</v>
      </c>
      <c r="J240" s="158"/>
      <c r="K240" s="157">
        <f>ROUND(E240*J240,2)</f>
        <v>0</v>
      </c>
      <c r="L240" s="157">
        <v>21</v>
      </c>
      <c r="M240" s="157">
        <f>G240*(1+L240/100)</f>
        <v>0</v>
      </c>
      <c r="N240" s="148">
        <v>0</v>
      </c>
      <c r="O240" s="148">
        <f>ROUND(E240*N240,5)</f>
        <v>0</v>
      </c>
      <c r="P240" s="148">
        <v>0</v>
      </c>
      <c r="Q240" s="148">
        <f>ROUND(E240*P240,5)</f>
        <v>0</v>
      </c>
      <c r="R240" s="148"/>
      <c r="S240" s="148"/>
      <c r="T240" s="149">
        <v>0</v>
      </c>
      <c r="U240" s="148">
        <f>ROUND(E240*T240,2)</f>
        <v>0</v>
      </c>
      <c r="V240" s="140"/>
      <c r="W240" s="140"/>
      <c r="X240" s="140"/>
      <c r="Y240" s="140"/>
      <c r="Z240" s="140"/>
      <c r="AA240" s="140"/>
      <c r="AB240" s="140"/>
      <c r="AC240" s="140"/>
      <c r="AD240" s="140"/>
      <c r="AE240" s="140" t="s">
        <v>119</v>
      </c>
      <c r="AF240" s="140"/>
      <c r="AG240" s="140"/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  <c r="AV240" s="140"/>
      <c r="AW240" s="140"/>
      <c r="AX240" s="140"/>
      <c r="AY240" s="140"/>
      <c r="AZ240" s="140"/>
      <c r="BA240" s="140"/>
      <c r="BB240" s="140"/>
      <c r="BC240" s="140"/>
      <c r="BD240" s="140"/>
      <c r="BE240" s="140"/>
      <c r="BF240" s="140"/>
      <c r="BG240" s="140"/>
      <c r="BH240" s="140"/>
    </row>
    <row r="241" spans="1:60" ht="22.5" outlineLevel="1" x14ac:dyDescent="0.2">
      <c r="A241" s="141"/>
      <c r="B241" s="141"/>
      <c r="C241" s="179" t="s">
        <v>340</v>
      </c>
      <c r="D241" s="150"/>
      <c r="E241" s="155">
        <v>1</v>
      </c>
      <c r="F241" s="157"/>
      <c r="G241" s="157"/>
      <c r="H241" s="157"/>
      <c r="I241" s="157"/>
      <c r="J241" s="157"/>
      <c r="K241" s="157"/>
      <c r="L241" s="157"/>
      <c r="M241" s="157"/>
      <c r="N241" s="148"/>
      <c r="O241" s="148"/>
      <c r="P241" s="148"/>
      <c r="Q241" s="148"/>
      <c r="R241" s="148"/>
      <c r="S241" s="148"/>
      <c r="T241" s="149"/>
      <c r="U241" s="148"/>
      <c r="V241" s="140"/>
      <c r="W241" s="140"/>
      <c r="X241" s="140"/>
      <c r="Y241" s="140"/>
      <c r="Z241" s="140"/>
      <c r="AA241" s="140"/>
      <c r="AB241" s="140"/>
      <c r="AC241" s="140"/>
      <c r="AD241" s="140"/>
      <c r="AE241" s="140" t="s">
        <v>121</v>
      </c>
      <c r="AF241" s="140">
        <v>0</v>
      </c>
      <c r="AG241" s="140"/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  <c r="AV241" s="140"/>
      <c r="AW241" s="140"/>
      <c r="AX241" s="140"/>
      <c r="AY241" s="140"/>
      <c r="AZ241" s="140"/>
      <c r="BA241" s="140"/>
      <c r="BB241" s="140"/>
      <c r="BC241" s="140"/>
      <c r="BD241" s="140"/>
      <c r="BE241" s="140"/>
      <c r="BF241" s="140"/>
      <c r="BG241" s="140"/>
      <c r="BH241" s="140"/>
    </row>
    <row r="242" spans="1:60" ht="22.5" outlineLevel="1" x14ac:dyDescent="0.2">
      <c r="A242" s="141">
        <v>68</v>
      </c>
      <c r="B242" s="141" t="s">
        <v>341</v>
      </c>
      <c r="C242" s="178" t="s">
        <v>342</v>
      </c>
      <c r="D242" s="147" t="s">
        <v>325</v>
      </c>
      <c r="E242" s="154">
        <v>1</v>
      </c>
      <c r="F242" s="157">
        <f>H242+J242</f>
        <v>0</v>
      </c>
      <c r="G242" s="157">
        <f>ROUND(E242*F242,2)</f>
        <v>0</v>
      </c>
      <c r="H242" s="158"/>
      <c r="I242" s="157">
        <f>ROUND(E242*H242,2)</f>
        <v>0</v>
      </c>
      <c r="J242" s="158"/>
      <c r="K242" s="157">
        <f>ROUND(E242*J242,2)</f>
        <v>0</v>
      </c>
      <c r="L242" s="157">
        <v>21</v>
      </c>
      <c r="M242" s="157">
        <f>G242*(1+L242/100)</f>
        <v>0</v>
      </c>
      <c r="N242" s="148">
        <v>0</v>
      </c>
      <c r="O242" s="148">
        <f>ROUND(E242*N242,5)</f>
        <v>0</v>
      </c>
      <c r="P242" s="148">
        <v>0</v>
      </c>
      <c r="Q242" s="148">
        <f>ROUND(E242*P242,5)</f>
        <v>0</v>
      </c>
      <c r="R242" s="148"/>
      <c r="S242" s="148"/>
      <c r="T242" s="149">
        <v>0</v>
      </c>
      <c r="U242" s="148">
        <f>ROUND(E242*T242,2)</f>
        <v>0</v>
      </c>
      <c r="V242" s="140"/>
      <c r="W242" s="140"/>
      <c r="X242" s="140"/>
      <c r="Y242" s="140"/>
      <c r="Z242" s="140"/>
      <c r="AA242" s="140"/>
      <c r="AB242" s="140"/>
      <c r="AC242" s="140"/>
      <c r="AD242" s="140"/>
      <c r="AE242" s="140" t="s">
        <v>119</v>
      </c>
      <c r="AF242" s="140"/>
      <c r="AG242" s="140"/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  <c r="AV242" s="140"/>
      <c r="AW242" s="140"/>
      <c r="AX242" s="140"/>
      <c r="AY242" s="140"/>
      <c r="AZ242" s="140"/>
      <c r="BA242" s="140"/>
      <c r="BB242" s="140"/>
      <c r="BC242" s="140"/>
      <c r="BD242" s="140"/>
      <c r="BE242" s="140"/>
      <c r="BF242" s="140"/>
      <c r="BG242" s="140"/>
      <c r="BH242" s="140"/>
    </row>
    <row r="243" spans="1:60" ht="22.5" outlineLevel="1" x14ac:dyDescent="0.2">
      <c r="A243" s="141"/>
      <c r="B243" s="141"/>
      <c r="C243" s="179" t="s">
        <v>343</v>
      </c>
      <c r="D243" s="150"/>
      <c r="E243" s="155">
        <v>1</v>
      </c>
      <c r="F243" s="157"/>
      <c r="G243" s="157"/>
      <c r="H243" s="157"/>
      <c r="I243" s="157"/>
      <c r="J243" s="157"/>
      <c r="K243" s="157"/>
      <c r="L243" s="157"/>
      <c r="M243" s="157"/>
      <c r="N243" s="148"/>
      <c r="O243" s="148"/>
      <c r="P243" s="148"/>
      <c r="Q243" s="148"/>
      <c r="R243" s="148"/>
      <c r="S243" s="148"/>
      <c r="T243" s="149"/>
      <c r="U243" s="148"/>
      <c r="V243" s="140"/>
      <c r="W243" s="140"/>
      <c r="X243" s="140"/>
      <c r="Y243" s="140"/>
      <c r="Z243" s="140"/>
      <c r="AA243" s="140"/>
      <c r="AB243" s="140"/>
      <c r="AC243" s="140"/>
      <c r="AD243" s="140"/>
      <c r="AE243" s="140" t="s">
        <v>121</v>
      </c>
      <c r="AF243" s="140">
        <v>0</v>
      </c>
      <c r="AG243" s="140"/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  <c r="AV243" s="140"/>
      <c r="AW243" s="140"/>
      <c r="AX243" s="140"/>
      <c r="AY243" s="140"/>
      <c r="AZ243" s="140"/>
      <c r="BA243" s="140"/>
      <c r="BB243" s="140"/>
      <c r="BC243" s="140"/>
      <c r="BD243" s="140"/>
      <c r="BE243" s="140"/>
      <c r="BF243" s="140"/>
      <c r="BG243" s="140"/>
      <c r="BH243" s="140"/>
    </row>
    <row r="244" spans="1:60" ht="33.75" outlineLevel="1" x14ac:dyDescent="0.2">
      <c r="A244" s="168"/>
      <c r="B244" s="168"/>
      <c r="C244" s="181" t="s">
        <v>344</v>
      </c>
      <c r="D244" s="169"/>
      <c r="E244" s="170"/>
      <c r="F244" s="171"/>
      <c r="G244" s="171"/>
      <c r="H244" s="171"/>
      <c r="I244" s="171"/>
      <c r="J244" s="171"/>
      <c r="K244" s="171"/>
      <c r="L244" s="171"/>
      <c r="M244" s="171"/>
      <c r="N244" s="172"/>
      <c r="O244" s="172"/>
      <c r="P244" s="172"/>
      <c r="Q244" s="172"/>
      <c r="R244" s="172"/>
      <c r="S244" s="172"/>
      <c r="T244" s="173"/>
      <c r="U244" s="172"/>
      <c r="V244" s="140"/>
      <c r="W244" s="140"/>
      <c r="X244" s="140"/>
      <c r="Y244" s="140"/>
      <c r="Z244" s="140"/>
      <c r="AA244" s="140"/>
      <c r="AB244" s="140"/>
      <c r="AC244" s="140"/>
      <c r="AD244" s="140"/>
      <c r="AE244" s="140" t="s">
        <v>121</v>
      </c>
      <c r="AF244" s="140">
        <v>0</v>
      </c>
      <c r="AG244" s="140"/>
      <c r="AH244" s="140"/>
      <c r="AI244" s="140"/>
      <c r="AJ244" s="140"/>
      <c r="AK244" s="140"/>
      <c r="AL244" s="140"/>
      <c r="AM244" s="140"/>
      <c r="AN244" s="140"/>
      <c r="AO244" s="140"/>
      <c r="AP244" s="140"/>
      <c r="AQ244" s="140"/>
      <c r="AR244" s="140"/>
      <c r="AS244" s="140"/>
      <c r="AT244" s="140"/>
      <c r="AU244" s="140"/>
      <c r="AV244" s="140"/>
      <c r="AW244" s="140"/>
      <c r="AX244" s="140"/>
      <c r="AY244" s="140"/>
      <c r="AZ244" s="140"/>
      <c r="BA244" s="140"/>
      <c r="BB244" s="140"/>
      <c r="BC244" s="140"/>
      <c r="BD244" s="140"/>
      <c r="BE244" s="140"/>
      <c r="BF244" s="140"/>
      <c r="BG244" s="140"/>
      <c r="BH244" s="140"/>
    </row>
    <row r="245" spans="1:60" x14ac:dyDescent="0.2">
      <c r="A245" s="4"/>
      <c r="B245" s="5" t="s">
        <v>345</v>
      </c>
      <c r="C245" s="182" t="s">
        <v>345</v>
      </c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AC245">
        <v>15</v>
      </c>
      <c r="AD245">
        <v>21</v>
      </c>
    </row>
    <row r="246" spans="1:60" x14ac:dyDescent="0.2">
      <c r="A246" s="174"/>
      <c r="B246" s="175" t="s">
        <v>28</v>
      </c>
      <c r="C246" s="183" t="s">
        <v>345</v>
      </c>
      <c r="D246" s="176"/>
      <c r="E246" s="176"/>
      <c r="F246" s="176"/>
      <c r="G246" s="177">
        <f>G8+G27+G34+G41+G62+G69+G72+G86+G102+G116+G120+G131+G143+G153+G181+G215+G220+G222+G231</f>
        <v>0</v>
      </c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AC246">
        <f>SUMIF(L7:L244,AC245,G7:G244)</f>
        <v>0</v>
      </c>
      <c r="AD246">
        <f>SUMIF(L7:L244,AD245,G7:G244)</f>
        <v>0</v>
      </c>
      <c r="AE246" t="s">
        <v>346</v>
      </c>
    </row>
    <row r="247" spans="1:60" x14ac:dyDescent="0.2">
      <c r="A247" s="4"/>
      <c r="B247" s="5" t="s">
        <v>345</v>
      </c>
      <c r="C247" s="182" t="s">
        <v>345</v>
      </c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spans="1:60" x14ac:dyDescent="0.2">
      <c r="A248" s="4"/>
      <c r="B248" s="5" t="s">
        <v>345</v>
      </c>
      <c r="C248" s="182" t="s">
        <v>345</v>
      </c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spans="1:60" x14ac:dyDescent="0.2">
      <c r="A249" s="256" t="s">
        <v>347</v>
      </c>
      <c r="B249" s="256"/>
      <c r="C249" s="257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spans="1:60" x14ac:dyDescent="0.2">
      <c r="A250" s="237"/>
      <c r="B250" s="238"/>
      <c r="C250" s="239"/>
      <c r="D250" s="238"/>
      <c r="E250" s="238"/>
      <c r="F250" s="238"/>
      <c r="G250" s="240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AE250" t="s">
        <v>348</v>
      </c>
    </row>
    <row r="251" spans="1:60" x14ac:dyDescent="0.2">
      <c r="A251" s="241"/>
      <c r="B251" s="242"/>
      <c r="C251" s="243"/>
      <c r="D251" s="242"/>
      <c r="E251" s="242"/>
      <c r="F251" s="242"/>
      <c r="G251" s="24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spans="1:60" x14ac:dyDescent="0.2">
      <c r="A252" s="241"/>
      <c r="B252" s="242"/>
      <c r="C252" s="243"/>
      <c r="D252" s="242"/>
      <c r="E252" s="242"/>
      <c r="F252" s="242"/>
      <c r="G252" s="24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spans="1:60" x14ac:dyDescent="0.2">
      <c r="A253" s="241"/>
      <c r="B253" s="242"/>
      <c r="C253" s="243"/>
      <c r="D253" s="242"/>
      <c r="E253" s="242"/>
      <c r="F253" s="242"/>
      <c r="G253" s="24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spans="1:60" x14ac:dyDescent="0.2">
      <c r="A254" s="245"/>
      <c r="B254" s="246"/>
      <c r="C254" s="247"/>
      <c r="D254" s="246"/>
      <c r="E254" s="246"/>
      <c r="F254" s="246"/>
      <c r="G254" s="248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spans="1:60" x14ac:dyDescent="0.2">
      <c r="A255" s="4"/>
      <c r="B255" s="5" t="s">
        <v>345</v>
      </c>
      <c r="C255" s="182" t="s">
        <v>345</v>
      </c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spans="1:60" x14ac:dyDescent="0.2">
      <c r="C256" s="184"/>
      <c r="AE256" t="s">
        <v>349</v>
      </c>
    </row>
  </sheetData>
  <mergeCells count="6">
    <mergeCell ref="A250:G254"/>
    <mergeCell ref="A1:G1"/>
    <mergeCell ref="C2:G2"/>
    <mergeCell ref="C3:G3"/>
    <mergeCell ref="C4:G4"/>
    <mergeCell ref="A249:C249"/>
  </mergeCells>
  <pageMargins left="0.39370078740157499" right="0.196850393700787" top="0.78740157499999996" bottom="0.78740157499999996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rvacl</dc:creator>
  <cp:lastModifiedBy>Vanduch Pavel, Ing.</cp:lastModifiedBy>
  <cp:lastPrinted>2014-02-28T09:52:57Z</cp:lastPrinted>
  <dcterms:created xsi:type="dcterms:W3CDTF">2009-04-08T07:15:50Z</dcterms:created>
  <dcterms:modified xsi:type="dcterms:W3CDTF">2023-05-31T12:10:53Z</dcterms:modified>
</cp:coreProperties>
</file>